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SUS\Documents\Praktikum Kimor\"/>
    </mc:Choice>
  </mc:AlternateContent>
  <xr:revisionPtr revIDLastSave="0" documentId="13_ncr:1_{2C70ECCA-1C7E-4A8B-B261-562265256E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1" l="1"/>
  <c r="N35" i="1"/>
  <c r="N36" i="1"/>
  <c r="N37" i="1"/>
  <c r="N38" i="1"/>
  <c r="N39" i="1"/>
  <c r="N40" i="1"/>
  <c r="N41" i="1"/>
  <c r="N42" i="1"/>
  <c r="N43" i="1"/>
  <c r="N44" i="1"/>
  <c r="N33" i="1"/>
  <c r="M44" i="1"/>
  <c r="M34" i="1"/>
  <c r="M35" i="1"/>
  <c r="M36" i="1"/>
  <c r="M37" i="1"/>
  <c r="M38" i="1"/>
  <c r="M39" i="1"/>
  <c r="M40" i="1"/>
  <c r="M41" i="1"/>
  <c r="M42" i="1"/>
  <c r="M43" i="1"/>
  <c r="M33" i="1"/>
  <c r="L34" i="1"/>
  <c r="L35" i="1"/>
  <c r="L36" i="1"/>
  <c r="L37" i="1"/>
  <c r="L38" i="1"/>
  <c r="L39" i="1"/>
  <c r="L40" i="1"/>
  <c r="L41" i="1"/>
  <c r="L42" i="1"/>
  <c r="L43" i="1"/>
  <c r="L44" i="1"/>
  <c r="L33" i="1"/>
  <c r="K34" i="1"/>
  <c r="K35" i="1"/>
  <c r="K36" i="1"/>
  <c r="K37" i="1"/>
  <c r="K38" i="1"/>
  <c r="K39" i="1"/>
  <c r="K40" i="1"/>
  <c r="K41" i="1"/>
  <c r="K42" i="1"/>
  <c r="K43" i="1"/>
  <c r="K44" i="1"/>
  <c r="J34" i="1"/>
  <c r="J35" i="1"/>
  <c r="J36" i="1"/>
  <c r="J37" i="1"/>
  <c r="J38" i="1"/>
  <c r="J39" i="1"/>
  <c r="J40" i="1"/>
  <c r="J41" i="1"/>
  <c r="J42" i="1"/>
  <c r="J43" i="1"/>
  <c r="J44" i="1"/>
  <c r="I34" i="1"/>
  <c r="I35" i="1"/>
  <c r="I36" i="1"/>
  <c r="I37" i="1"/>
  <c r="I38" i="1"/>
  <c r="I39" i="1"/>
  <c r="I40" i="1"/>
  <c r="I41" i="1"/>
  <c r="I42" i="1"/>
  <c r="I43" i="1"/>
  <c r="I44" i="1"/>
  <c r="H34" i="1"/>
  <c r="H35" i="1"/>
  <c r="H36" i="1"/>
  <c r="H37" i="1"/>
  <c r="H38" i="1"/>
  <c r="H39" i="1"/>
  <c r="H40" i="1"/>
  <c r="H41" i="1"/>
  <c r="H42" i="1"/>
  <c r="H43" i="1"/>
  <c r="H44" i="1"/>
  <c r="K33" i="1"/>
  <c r="J33" i="1"/>
  <c r="H33" i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29" i="1"/>
  <c r="AG29" i="1" s="1"/>
  <c r="AF30" i="1"/>
  <c r="AG30" i="1" s="1"/>
  <c r="AF19" i="1"/>
  <c r="AG19" i="1" s="1"/>
  <c r="Y30" i="1" l="1"/>
  <c r="AB30" i="1" s="1"/>
  <c r="X30" i="1"/>
  <c r="AA30" i="1" s="1"/>
  <c r="W30" i="1"/>
  <c r="Z30" i="1" s="1"/>
  <c r="Y29" i="1"/>
  <c r="AB29" i="1" s="1"/>
  <c r="X29" i="1"/>
  <c r="AA29" i="1" s="1"/>
  <c r="W29" i="1"/>
  <c r="Z29" i="1" s="1"/>
  <c r="Y28" i="1"/>
  <c r="AB28" i="1" s="1"/>
  <c r="X28" i="1"/>
  <c r="AA28" i="1" s="1"/>
  <c r="W28" i="1"/>
  <c r="Z28" i="1" s="1"/>
  <c r="Y27" i="1"/>
  <c r="AB27" i="1" s="1"/>
  <c r="X27" i="1"/>
  <c r="AA27" i="1" s="1"/>
  <c r="W27" i="1"/>
  <c r="Z27" i="1" s="1"/>
  <c r="Y26" i="1"/>
  <c r="AB26" i="1" s="1"/>
  <c r="X26" i="1"/>
  <c r="AA26" i="1" s="1"/>
  <c r="W26" i="1"/>
  <c r="Z26" i="1" s="1"/>
  <c r="Y25" i="1"/>
  <c r="AB25" i="1" s="1"/>
  <c r="X25" i="1"/>
  <c r="AA25" i="1" s="1"/>
  <c r="W25" i="1"/>
  <c r="Z25" i="1" s="1"/>
  <c r="Y24" i="1"/>
  <c r="AB24" i="1" s="1"/>
  <c r="X24" i="1"/>
  <c r="AA24" i="1" s="1"/>
  <c r="W24" i="1"/>
  <c r="Z24" i="1" s="1"/>
  <c r="Y23" i="1"/>
  <c r="AB23" i="1" s="1"/>
  <c r="X23" i="1"/>
  <c r="AA23" i="1" s="1"/>
  <c r="W23" i="1"/>
  <c r="Z23" i="1" s="1"/>
  <c r="Y22" i="1"/>
  <c r="AB22" i="1" s="1"/>
  <c r="X22" i="1"/>
  <c r="AA22" i="1" s="1"/>
  <c r="W22" i="1"/>
  <c r="Z22" i="1" s="1"/>
  <c r="Y21" i="1"/>
  <c r="AB21" i="1" s="1"/>
  <c r="X21" i="1"/>
  <c r="AA21" i="1" s="1"/>
  <c r="W21" i="1"/>
  <c r="Z21" i="1" s="1"/>
  <c r="Y20" i="1"/>
  <c r="AB20" i="1" s="1"/>
  <c r="X20" i="1"/>
  <c r="AA20" i="1" s="1"/>
  <c r="W20" i="1"/>
  <c r="Z20" i="1" s="1"/>
  <c r="Y19" i="1"/>
  <c r="AB19" i="1" s="1"/>
  <c r="X19" i="1"/>
  <c r="AA19" i="1" s="1"/>
  <c r="W19" i="1"/>
  <c r="Z19" i="1" s="1"/>
  <c r="AF14" i="1"/>
  <c r="AG14" i="1" s="1"/>
  <c r="C44" i="1" s="1"/>
  <c r="F44" i="1" s="1"/>
  <c r="AF13" i="1"/>
  <c r="AG13" i="1" s="1"/>
  <c r="C43" i="1" s="1"/>
  <c r="F43" i="1" s="1"/>
  <c r="AF12" i="1"/>
  <c r="AG12" i="1" s="1"/>
  <c r="C42" i="1" s="1"/>
  <c r="F42" i="1" s="1"/>
  <c r="AF11" i="1"/>
  <c r="AG11" i="1" s="1"/>
  <c r="C41" i="1" s="1"/>
  <c r="F41" i="1" s="1"/>
  <c r="AF10" i="1"/>
  <c r="AG10" i="1" s="1"/>
  <c r="C40" i="1" s="1"/>
  <c r="F40" i="1" s="1"/>
  <c r="AF9" i="1"/>
  <c r="AG9" i="1" s="1"/>
  <c r="C39" i="1" s="1"/>
  <c r="F39" i="1" s="1"/>
  <c r="AF8" i="1"/>
  <c r="AG8" i="1" s="1"/>
  <c r="C38" i="1" s="1"/>
  <c r="F38" i="1" s="1"/>
  <c r="N8" i="1"/>
  <c r="AF7" i="1"/>
  <c r="AG7" i="1" s="1"/>
  <c r="C37" i="1" s="1"/>
  <c r="F37" i="1" s="1"/>
  <c r="AF6" i="1"/>
  <c r="AG6" i="1" s="1"/>
  <c r="C36" i="1" s="1"/>
  <c r="F36" i="1" s="1"/>
  <c r="AF5" i="1"/>
  <c r="AG5" i="1" s="1"/>
  <c r="C35" i="1" s="1"/>
  <c r="F35" i="1" s="1"/>
  <c r="AF4" i="1"/>
  <c r="AG4" i="1" s="1"/>
  <c r="C34" i="1" s="1"/>
  <c r="F34" i="1" s="1"/>
  <c r="AF3" i="1"/>
  <c r="AG3" i="1" s="1"/>
  <c r="C33" i="1" s="1"/>
  <c r="I33" i="1" l="1"/>
  <c r="F33" i="1"/>
  <c r="AC25" i="1"/>
  <c r="AC21" i="1"/>
  <c r="AC26" i="1"/>
  <c r="AC27" i="1"/>
  <c r="AC28" i="1"/>
  <c r="AC29" i="1"/>
  <c r="AC30" i="1"/>
  <c r="AC22" i="1"/>
  <c r="AC20" i="1"/>
  <c r="AC24" i="1"/>
  <c r="AC19" i="1"/>
  <c r="AC23" i="1"/>
</calcChain>
</file>

<file path=xl/sharedStrings.xml><?xml version="1.0" encoding="utf-8"?>
<sst xmlns="http://schemas.openxmlformats.org/spreadsheetml/2006/main" count="104" uniqueCount="52">
  <si>
    <t>Nama</t>
  </si>
  <si>
    <t>K3</t>
  </si>
  <si>
    <t>Alat dan Bahan</t>
  </si>
  <si>
    <t>Teknik Kerja</t>
  </si>
  <si>
    <t>Alkohol</t>
  </si>
  <si>
    <t>Aldehid Keton</t>
  </si>
  <si>
    <t>Amina</t>
  </si>
  <si>
    <t>Asam Karboksislat</t>
  </si>
  <si>
    <t>Fenol</t>
  </si>
  <si>
    <t>Karbohidrat</t>
  </si>
  <si>
    <t>Lipid</t>
  </si>
  <si>
    <t>Protein</t>
  </si>
  <si>
    <t>Pemisahan &amp; Pemurnian</t>
  </si>
  <si>
    <t xml:space="preserve">Rata-rata </t>
  </si>
  <si>
    <t>NOVRILIYANTI PUTRI</t>
  </si>
  <si>
    <t>NAUFAL DZAKY AL-FAWWAZ</t>
  </si>
  <si>
    <t>NUR AZIZAH AZ ZAHRA WIBOWO</t>
  </si>
  <si>
    <t>NAMOZHA HUQUWA ISLAMIA</t>
  </si>
  <si>
    <t>NISA AZAHRA</t>
  </si>
  <si>
    <t>NADIA ZAHRA MARITZA</t>
  </si>
  <si>
    <t>NASYWA LUNA ZAFIRAH</t>
  </si>
  <si>
    <t>NASYWA AZ ZAHRA AISHA</t>
  </si>
  <si>
    <t>PUTRI AULLIYA WULANSARI</t>
  </si>
  <si>
    <t>NUHA REGI PERMANA</t>
  </si>
  <si>
    <t>NUR ZUHAYLATUN NABILA</t>
  </si>
  <si>
    <t>NURSYIFA FEBRIANI PANCA PUTRI</t>
  </si>
  <si>
    <t>Kehadiran dan Ketepatan Waktu</t>
  </si>
  <si>
    <t>Kesiapan Praktikum</t>
  </si>
  <si>
    <t>Partisipasi dalam Kegiatan</t>
  </si>
  <si>
    <t xml:space="preserve">Kerjasama Kelompok </t>
  </si>
  <si>
    <t>Bertanya dan Berdiskusi</t>
  </si>
  <si>
    <t>Kepatuhan SOP dan K3</t>
  </si>
  <si>
    <t xml:space="preserve">Pencatatan Data Praktikum </t>
  </si>
  <si>
    <t>Total</t>
  </si>
  <si>
    <t xml:space="preserve">Nilai Keaktifan </t>
  </si>
  <si>
    <t>Rata-rata Nilai Keaktifan</t>
  </si>
  <si>
    <t xml:space="preserve">Pemisahan dan pemurnian </t>
  </si>
  <si>
    <t xml:space="preserve">Pemisahan dan Pemurnian </t>
  </si>
  <si>
    <t>ETS (15%)</t>
  </si>
  <si>
    <t>EAS (20%)</t>
  </si>
  <si>
    <t>KUIS 1</t>
  </si>
  <si>
    <t>KUIS 2</t>
  </si>
  <si>
    <t>Nilai Tugas (45%)</t>
  </si>
  <si>
    <t>Nilai Keaktifan total (20%)</t>
  </si>
  <si>
    <t>Rerata Kuis</t>
  </si>
  <si>
    <t>Nilai Tugas (25%)</t>
  </si>
  <si>
    <t>Keaktifan (10%)</t>
  </si>
  <si>
    <t>ETS (25%)</t>
  </si>
  <si>
    <t>EAS (40%)</t>
  </si>
  <si>
    <t>ETS (15%) + Keaktifan 10%</t>
  </si>
  <si>
    <t>EAS 20% + Tugas 20%</t>
  </si>
  <si>
    <t>Nilai Akumulasi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</si>
</sst>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11"/>
      <color theme="1"/>
      <name val="Arial"/>
      <family val="2"/>
      <scheme val="minor"/>
    </font>
    <font>
      <sz val="8"/>
      <name val="Arial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5818E"/>
        <bgColor rgb="FF45818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1FD23"/>
        <bgColor indexed="64"/>
      </patternFill>
    </fill>
    <fill>
      <patternFill patternType="solid">
        <fgColor rgb="FFFFFF00"/>
        <bgColor rgb="FF45818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4" fillId="0" borderId="7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wrapText="1"/>
    </xf>
    <xf numFmtId="0" fontId="0" fillId="5" borderId="7" xfId="0" applyFill="1" applyBorder="1" applyAlignment="1">
      <alignment wrapText="1"/>
    </xf>
    <xf numFmtId="0" fontId="0" fillId="6" borderId="7" xfId="0" applyFill="1" applyBorder="1"/>
    <xf numFmtId="0" fontId="1" fillId="0" borderId="8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wrapText="1"/>
    </xf>
    <xf numFmtId="0" fontId="0" fillId="6" borderId="0" xfId="0" applyFont="1" applyFill="1" applyBorder="1" applyAlignment="1"/>
    <xf numFmtId="0" fontId="0" fillId="6" borderId="9" xfId="0" applyFont="1" applyFill="1" applyBorder="1" applyAlignment="1"/>
    <xf numFmtId="0" fontId="0" fillId="5" borderId="9" xfId="0" applyFont="1" applyFill="1" applyBorder="1" applyAlignment="1">
      <alignment wrapText="1"/>
    </xf>
    <xf numFmtId="1" fontId="0" fillId="7" borderId="7" xfId="0" applyNumberForma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1" fillId="0" borderId="5" xfId="0" applyFont="1" applyBorder="1" applyAlignment="1">
      <alignment horizontal="center"/>
    </xf>
    <xf numFmtId="0" fontId="4" fillId="0" borderId="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wrapText="1"/>
    </xf>
    <xf numFmtId="2" fontId="0" fillId="4" borderId="0" xfId="0" applyNumberFormat="1" applyFont="1" applyFill="1" applyAlignment="1"/>
    <xf numFmtId="2" fontId="3" fillId="9" borderId="1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/>
    <xf numFmtId="0" fontId="0" fillId="8" borderId="7" xfId="0" applyFont="1" applyFill="1" applyBorder="1" applyAlignment="1"/>
    <xf numFmtId="0" fontId="0" fillId="6" borderId="7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AG44"/>
  <sheetViews>
    <sheetView tabSelected="1" topLeftCell="A29" workbookViewId="0">
      <selection activeCell="P35" sqref="P35"/>
    </sheetView>
  </sheetViews>
  <sheetFormatPr defaultColWidth="12.5703125" defaultRowHeight="15.75" customHeight="1" x14ac:dyDescent="0.2"/>
  <cols>
    <col min="1" max="1" width="29.140625" customWidth="1"/>
    <col min="2" max="2" width="14" customWidth="1"/>
    <col min="3" max="3" width="10.7109375" customWidth="1"/>
    <col min="4" max="4" width="10.140625" customWidth="1"/>
    <col min="5" max="5" width="8.85546875" customWidth="1"/>
    <col min="6" max="6" width="10" customWidth="1"/>
    <col min="7" max="7" width="6" customWidth="1"/>
    <col min="8" max="8" width="6.85546875" customWidth="1"/>
    <col min="9" max="9" width="9.42578125" customWidth="1"/>
    <col min="10" max="10" width="8.7109375" customWidth="1"/>
    <col min="11" max="11" width="6.28515625" customWidth="1"/>
    <col min="12" max="12" width="5.85546875" customWidth="1"/>
    <col min="13" max="13" width="6.28515625" customWidth="1"/>
    <col min="14" max="14" width="6.42578125" customWidth="1"/>
    <col min="15" max="15" width="8" customWidth="1"/>
    <col min="16" max="16" width="7" customWidth="1"/>
    <col min="17" max="17" width="6.42578125" customWidth="1"/>
    <col min="18" max="18" width="6.140625" customWidth="1"/>
    <col min="19" max="19" width="6" customWidth="1"/>
    <col min="20" max="20" width="8.85546875" customWidth="1"/>
    <col min="21" max="21" width="6.5703125" customWidth="1"/>
    <col min="22" max="22" width="9.7109375" customWidth="1"/>
    <col min="23" max="24" width="8.28515625" customWidth="1"/>
    <col min="25" max="25" width="8.7109375" customWidth="1"/>
    <col min="26" max="26" width="6.5703125" customWidth="1"/>
    <col min="27" max="27" width="6.42578125" customWidth="1"/>
    <col min="28" max="28" width="6" customWidth="1"/>
    <col min="29" max="29" width="19.5703125" customWidth="1"/>
    <col min="31" max="31" width="20.140625" customWidth="1"/>
  </cols>
  <sheetData>
    <row r="2" spans="1:33" ht="12.75" x14ac:dyDescent="0.2">
      <c r="A2" s="1" t="s">
        <v>0</v>
      </c>
      <c r="B2" s="25" t="s">
        <v>1</v>
      </c>
      <c r="C2" s="23"/>
      <c r="D2" s="24"/>
      <c r="E2" s="25" t="s">
        <v>2</v>
      </c>
      <c r="F2" s="23"/>
      <c r="G2" s="24"/>
      <c r="H2" s="25" t="s">
        <v>3</v>
      </c>
      <c r="I2" s="23"/>
      <c r="J2" s="24"/>
      <c r="K2" s="25" t="s">
        <v>4</v>
      </c>
      <c r="L2" s="23"/>
      <c r="M2" s="24"/>
      <c r="N2" s="25" t="s">
        <v>5</v>
      </c>
      <c r="O2" s="23"/>
      <c r="P2" s="24"/>
      <c r="Q2" s="25" t="s">
        <v>6</v>
      </c>
      <c r="R2" s="23"/>
      <c r="S2" s="24"/>
      <c r="T2" s="25" t="s">
        <v>7</v>
      </c>
      <c r="U2" s="23"/>
      <c r="V2" s="24"/>
      <c r="W2" s="25" t="s">
        <v>8</v>
      </c>
      <c r="X2" s="23"/>
      <c r="Y2" s="24"/>
      <c r="Z2" s="25" t="s">
        <v>9</v>
      </c>
      <c r="AA2" s="23"/>
      <c r="AB2" s="24"/>
      <c r="AC2" s="1" t="s">
        <v>10</v>
      </c>
      <c r="AD2" s="1" t="s">
        <v>11</v>
      </c>
      <c r="AE2" s="1" t="s">
        <v>12</v>
      </c>
      <c r="AF2" s="2" t="s">
        <v>13</v>
      </c>
    </row>
    <row r="3" spans="1:33" ht="12.75" x14ac:dyDescent="0.2">
      <c r="A3" s="3" t="s">
        <v>14</v>
      </c>
      <c r="B3" s="22">
        <v>78</v>
      </c>
      <c r="C3" s="23"/>
      <c r="D3" s="24"/>
      <c r="E3" s="22">
        <v>83</v>
      </c>
      <c r="F3" s="23"/>
      <c r="G3" s="24"/>
      <c r="H3" s="22">
        <v>85</v>
      </c>
      <c r="I3" s="23"/>
      <c r="J3" s="24"/>
      <c r="K3" s="22">
        <v>90</v>
      </c>
      <c r="L3" s="23"/>
      <c r="M3" s="24"/>
      <c r="N3" s="22">
        <v>90</v>
      </c>
      <c r="O3" s="23"/>
      <c r="P3" s="24"/>
      <c r="Q3" s="22">
        <v>88</v>
      </c>
      <c r="R3" s="23"/>
      <c r="S3" s="24"/>
      <c r="T3" s="22">
        <v>89</v>
      </c>
      <c r="U3" s="23"/>
      <c r="V3" s="24"/>
      <c r="W3" s="22">
        <v>87</v>
      </c>
      <c r="X3" s="23"/>
      <c r="Y3" s="24"/>
      <c r="Z3" s="22">
        <v>90</v>
      </c>
      <c r="AA3" s="23"/>
      <c r="AB3" s="24"/>
      <c r="AC3" s="3">
        <v>94</v>
      </c>
      <c r="AD3" s="3">
        <v>95</v>
      </c>
      <c r="AE3" s="3">
        <v>93</v>
      </c>
      <c r="AF3" s="4">
        <f t="shared" ref="AF3:AF14" si="0">AVERAGE(B3, AE3)</f>
        <v>85.5</v>
      </c>
      <c r="AG3">
        <f>AF3*0.3</f>
        <v>25.65</v>
      </c>
    </row>
    <row r="4" spans="1:33" ht="12.75" x14ac:dyDescent="0.2">
      <c r="A4" s="3" t="s">
        <v>15</v>
      </c>
      <c r="B4" s="22">
        <v>75</v>
      </c>
      <c r="C4" s="23"/>
      <c r="D4" s="24"/>
      <c r="E4" s="22">
        <v>85</v>
      </c>
      <c r="F4" s="23"/>
      <c r="G4" s="24"/>
      <c r="H4" s="22">
        <v>75</v>
      </c>
      <c r="I4" s="23"/>
      <c r="J4" s="24"/>
      <c r="K4" s="22">
        <v>80</v>
      </c>
      <c r="L4" s="23"/>
      <c r="M4" s="24"/>
      <c r="N4" s="22">
        <v>70</v>
      </c>
      <c r="O4" s="23"/>
      <c r="P4" s="24"/>
      <c r="Q4" s="22">
        <v>75</v>
      </c>
      <c r="R4" s="23"/>
      <c r="S4" s="24"/>
      <c r="T4" s="22">
        <v>80</v>
      </c>
      <c r="U4" s="23"/>
      <c r="V4" s="24"/>
      <c r="W4" s="22">
        <v>75</v>
      </c>
      <c r="X4" s="23"/>
      <c r="Y4" s="24"/>
      <c r="Z4" s="22">
        <v>80</v>
      </c>
      <c r="AA4" s="23"/>
      <c r="AB4" s="24"/>
      <c r="AC4" s="3">
        <v>82</v>
      </c>
      <c r="AD4" s="3">
        <v>85</v>
      </c>
      <c r="AE4" s="3">
        <v>87</v>
      </c>
      <c r="AF4" s="4">
        <f t="shared" si="0"/>
        <v>81</v>
      </c>
      <c r="AG4">
        <f t="shared" ref="AG4:AG14" si="1">AF4*0.3</f>
        <v>24.3</v>
      </c>
    </row>
    <row r="5" spans="1:33" ht="12.75" x14ac:dyDescent="0.2">
      <c r="A5" s="3" t="s">
        <v>16</v>
      </c>
      <c r="B5" s="22">
        <v>80</v>
      </c>
      <c r="C5" s="23"/>
      <c r="D5" s="24"/>
      <c r="E5" s="22">
        <v>87</v>
      </c>
      <c r="F5" s="23"/>
      <c r="G5" s="24"/>
      <c r="H5" s="22">
        <v>82</v>
      </c>
      <c r="I5" s="23"/>
      <c r="J5" s="24"/>
      <c r="K5" s="22">
        <v>90</v>
      </c>
      <c r="L5" s="23"/>
      <c r="M5" s="24"/>
      <c r="N5" s="22">
        <v>89</v>
      </c>
      <c r="O5" s="23"/>
      <c r="P5" s="24"/>
      <c r="Q5" s="22">
        <v>92</v>
      </c>
      <c r="R5" s="23"/>
      <c r="S5" s="24"/>
      <c r="T5" s="22">
        <v>90</v>
      </c>
      <c r="U5" s="23"/>
      <c r="V5" s="24"/>
      <c r="W5" s="22">
        <v>90</v>
      </c>
      <c r="X5" s="23"/>
      <c r="Y5" s="24"/>
      <c r="Z5" s="22">
        <v>92</v>
      </c>
      <c r="AA5" s="23"/>
      <c r="AB5" s="24"/>
      <c r="AC5" s="3">
        <v>97</v>
      </c>
      <c r="AD5" s="3">
        <v>98</v>
      </c>
      <c r="AE5" s="3">
        <v>98</v>
      </c>
      <c r="AF5" s="4">
        <f t="shared" si="0"/>
        <v>89</v>
      </c>
      <c r="AG5">
        <f t="shared" si="1"/>
        <v>26.7</v>
      </c>
    </row>
    <row r="6" spans="1:33" ht="12.75" x14ac:dyDescent="0.2">
      <c r="A6" s="3" t="s">
        <v>17</v>
      </c>
      <c r="B6" s="22">
        <v>80</v>
      </c>
      <c r="C6" s="23"/>
      <c r="D6" s="24"/>
      <c r="E6" s="22">
        <v>87</v>
      </c>
      <c r="F6" s="23"/>
      <c r="G6" s="24"/>
      <c r="H6" s="22">
        <v>80</v>
      </c>
      <c r="I6" s="23"/>
      <c r="J6" s="24"/>
      <c r="K6" s="22">
        <v>80</v>
      </c>
      <c r="L6" s="23"/>
      <c r="M6" s="24"/>
      <c r="N6" s="22">
        <v>80</v>
      </c>
      <c r="O6" s="23"/>
      <c r="P6" s="24"/>
      <c r="Q6" s="22">
        <v>85</v>
      </c>
      <c r="R6" s="23"/>
      <c r="S6" s="24"/>
      <c r="T6" s="22">
        <v>85</v>
      </c>
      <c r="U6" s="23"/>
      <c r="V6" s="24"/>
      <c r="W6" s="22">
        <v>87</v>
      </c>
      <c r="X6" s="23"/>
      <c r="Y6" s="24"/>
      <c r="Z6" s="22">
        <v>90</v>
      </c>
      <c r="AA6" s="23"/>
      <c r="AB6" s="24"/>
      <c r="AC6" s="3">
        <v>93</v>
      </c>
      <c r="AD6" s="3">
        <v>95</v>
      </c>
      <c r="AE6" s="3">
        <v>98</v>
      </c>
      <c r="AF6" s="4">
        <f t="shared" si="0"/>
        <v>89</v>
      </c>
      <c r="AG6">
        <f t="shared" si="1"/>
        <v>26.7</v>
      </c>
    </row>
    <row r="7" spans="1:33" ht="12.75" x14ac:dyDescent="0.2">
      <c r="A7" s="3" t="s">
        <v>18</v>
      </c>
      <c r="B7" s="22">
        <v>82</v>
      </c>
      <c r="C7" s="23"/>
      <c r="D7" s="24"/>
      <c r="E7" s="22">
        <v>87</v>
      </c>
      <c r="F7" s="23"/>
      <c r="G7" s="24"/>
      <c r="H7" s="22">
        <v>86</v>
      </c>
      <c r="I7" s="23"/>
      <c r="J7" s="24"/>
      <c r="K7" s="22">
        <v>90</v>
      </c>
      <c r="L7" s="23"/>
      <c r="M7" s="24"/>
      <c r="N7" s="22">
        <v>89</v>
      </c>
      <c r="O7" s="23"/>
      <c r="P7" s="24"/>
      <c r="Q7" s="22">
        <v>90</v>
      </c>
      <c r="R7" s="23"/>
      <c r="S7" s="24"/>
      <c r="T7" s="22">
        <v>89</v>
      </c>
      <c r="U7" s="23"/>
      <c r="V7" s="24"/>
      <c r="W7" s="22">
        <v>90</v>
      </c>
      <c r="X7" s="23"/>
      <c r="Y7" s="24"/>
      <c r="Z7" s="22">
        <v>89</v>
      </c>
      <c r="AA7" s="23"/>
      <c r="AB7" s="24"/>
      <c r="AC7" s="3">
        <v>90</v>
      </c>
      <c r="AD7" s="3">
        <v>90</v>
      </c>
      <c r="AE7" s="3">
        <v>97</v>
      </c>
      <c r="AF7" s="4">
        <f t="shared" si="0"/>
        <v>89.5</v>
      </c>
      <c r="AG7">
        <f t="shared" si="1"/>
        <v>26.849999999999998</v>
      </c>
    </row>
    <row r="8" spans="1:33" ht="12.75" x14ac:dyDescent="0.2">
      <c r="A8" s="3" t="s">
        <v>19</v>
      </c>
      <c r="B8" s="22">
        <v>80</v>
      </c>
      <c r="C8" s="23"/>
      <c r="D8" s="24"/>
      <c r="E8" s="22">
        <v>87</v>
      </c>
      <c r="F8" s="23"/>
      <c r="G8" s="24"/>
      <c r="H8" s="22">
        <v>85</v>
      </c>
      <c r="I8" s="23"/>
      <c r="J8" s="24"/>
      <c r="K8" s="22">
        <v>90</v>
      </c>
      <c r="L8" s="23"/>
      <c r="M8" s="24"/>
      <c r="N8" s="22">
        <f>MAX(K8:M9)</f>
        <v>92</v>
      </c>
      <c r="O8" s="23"/>
      <c r="P8" s="24"/>
      <c r="Q8" s="22">
        <v>92</v>
      </c>
      <c r="R8" s="23"/>
      <c r="S8" s="24"/>
      <c r="T8" s="22">
        <v>86</v>
      </c>
      <c r="U8" s="23"/>
      <c r="V8" s="24"/>
      <c r="W8" s="22">
        <v>85</v>
      </c>
      <c r="X8" s="23"/>
      <c r="Y8" s="24"/>
      <c r="Z8" s="22">
        <v>80</v>
      </c>
      <c r="AA8" s="23"/>
      <c r="AB8" s="24"/>
      <c r="AC8" s="3">
        <v>92</v>
      </c>
      <c r="AD8" s="3">
        <v>95</v>
      </c>
      <c r="AE8" s="3">
        <v>95</v>
      </c>
      <c r="AF8" s="4">
        <f t="shared" si="0"/>
        <v>87.5</v>
      </c>
      <c r="AG8">
        <f t="shared" si="1"/>
        <v>26.25</v>
      </c>
    </row>
    <row r="9" spans="1:33" ht="12.75" x14ac:dyDescent="0.2">
      <c r="A9" s="3" t="s">
        <v>20</v>
      </c>
      <c r="B9" s="22">
        <v>80</v>
      </c>
      <c r="C9" s="23"/>
      <c r="D9" s="24"/>
      <c r="E9" s="22">
        <v>87</v>
      </c>
      <c r="F9" s="23"/>
      <c r="G9" s="24"/>
      <c r="H9" s="22">
        <v>83</v>
      </c>
      <c r="I9" s="23"/>
      <c r="J9" s="24"/>
      <c r="K9" s="22">
        <v>92</v>
      </c>
      <c r="L9" s="23"/>
      <c r="M9" s="24"/>
      <c r="N9" s="22">
        <v>90</v>
      </c>
      <c r="O9" s="23"/>
      <c r="P9" s="24"/>
      <c r="Q9" s="22">
        <v>93</v>
      </c>
      <c r="R9" s="23"/>
      <c r="S9" s="24"/>
      <c r="T9" s="22">
        <v>90</v>
      </c>
      <c r="U9" s="23"/>
      <c r="V9" s="24"/>
      <c r="W9" s="22">
        <v>87</v>
      </c>
      <c r="X9" s="23"/>
      <c r="Y9" s="24"/>
      <c r="Z9" s="22">
        <v>93</v>
      </c>
      <c r="AA9" s="23"/>
      <c r="AB9" s="24"/>
      <c r="AC9" s="3">
        <v>93</v>
      </c>
      <c r="AD9" s="3">
        <v>98</v>
      </c>
      <c r="AE9" s="3">
        <v>95</v>
      </c>
      <c r="AF9" s="4">
        <f t="shared" si="0"/>
        <v>87.5</v>
      </c>
      <c r="AG9">
        <f t="shared" si="1"/>
        <v>26.25</v>
      </c>
    </row>
    <row r="10" spans="1:33" ht="12.75" x14ac:dyDescent="0.2">
      <c r="A10" s="3" t="s">
        <v>21</v>
      </c>
      <c r="B10" s="22">
        <v>82</v>
      </c>
      <c r="C10" s="23"/>
      <c r="D10" s="24"/>
      <c r="E10" s="22">
        <v>85</v>
      </c>
      <c r="F10" s="23"/>
      <c r="G10" s="24"/>
      <c r="H10" s="22">
        <v>82</v>
      </c>
      <c r="I10" s="23"/>
      <c r="J10" s="24"/>
      <c r="K10" s="22">
        <v>80</v>
      </c>
      <c r="L10" s="23"/>
      <c r="M10" s="24"/>
      <c r="N10" s="22">
        <v>85</v>
      </c>
      <c r="O10" s="23"/>
      <c r="P10" s="24"/>
      <c r="Q10" s="22">
        <v>85</v>
      </c>
      <c r="R10" s="23"/>
      <c r="S10" s="24"/>
      <c r="T10" s="22">
        <v>85</v>
      </c>
      <c r="U10" s="23"/>
      <c r="V10" s="24"/>
      <c r="W10" s="22">
        <v>87</v>
      </c>
      <c r="X10" s="23"/>
      <c r="Y10" s="24"/>
      <c r="Z10" s="22">
        <v>90</v>
      </c>
      <c r="AA10" s="23"/>
      <c r="AB10" s="24"/>
      <c r="AC10" s="3">
        <v>93</v>
      </c>
      <c r="AD10" s="3">
        <v>95</v>
      </c>
      <c r="AE10" s="3">
        <v>95</v>
      </c>
      <c r="AF10" s="4">
        <f t="shared" si="0"/>
        <v>88.5</v>
      </c>
      <c r="AG10">
        <f t="shared" si="1"/>
        <v>26.55</v>
      </c>
    </row>
    <row r="11" spans="1:33" ht="12.75" x14ac:dyDescent="0.2">
      <c r="A11" s="3" t="s">
        <v>22</v>
      </c>
      <c r="B11" s="22">
        <v>80</v>
      </c>
      <c r="C11" s="23"/>
      <c r="D11" s="24"/>
      <c r="E11" s="22">
        <v>82</v>
      </c>
      <c r="F11" s="23"/>
      <c r="G11" s="24"/>
      <c r="H11" s="22">
        <v>80</v>
      </c>
      <c r="I11" s="23"/>
      <c r="J11" s="24"/>
      <c r="K11" s="22">
        <v>75</v>
      </c>
      <c r="L11" s="23"/>
      <c r="M11" s="24"/>
      <c r="N11" s="22">
        <v>85</v>
      </c>
      <c r="O11" s="23"/>
      <c r="P11" s="24"/>
      <c r="Q11" s="22">
        <v>89</v>
      </c>
      <c r="R11" s="23"/>
      <c r="S11" s="24"/>
      <c r="T11" s="22">
        <v>89</v>
      </c>
      <c r="U11" s="23"/>
      <c r="V11" s="24"/>
      <c r="W11" s="22">
        <v>80</v>
      </c>
      <c r="X11" s="23"/>
      <c r="Y11" s="24"/>
      <c r="Z11" s="22">
        <v>83</v>
      </c>
      <c r="AA11" s="23"/>
      <c r="AB11" s="24"/>
      <c r="AC11" s="3">
        <v>88</v>
      </c>
      <c r="AD11" s="3">
        <v>90</v>
      </c>
      <c r="AE11" s="3">
        <v>95</v>
      </c>
      <c r="AF11" s="4">
        <f t="shared" si="0"/>
        <v>87.5</v>
      </c>
      <c r="AG11">
        <f t="shared" si="1"/>
        <v>26.25</v>
      </c>
    </row>
    <row r="12" spans="1:33" ht="12.75" x14ac:dyDescent="0.2">
      <c r="A12" s="3" t="s">
        <v>23</v>
      </c>
      <c r="B12" s="22">
        <v>80</v>
      </c>
      <c r="C12" s="23"/>
      <c r="D12" s="24"/>
      <c r="E12" s="22">
        <v>85</v>
      </c>
      <c r="F12" s="23"/>
      <c r="G12" s="24"/>
      <c r="H12" s="22">
        <v>80</v>
      </c>
      <c r="I12" s="23"/>
      <c r="J12" s="24"/>
      <c r="K12" s="22">
        <v>80</v>
      </c>
      <c r="L12" s="23"/>
      <c r="M12" s="24"/>
      <c r="N12" s="22">
        <v>82</v>
      </c>
      <c r="O12" s="23"/>
      <c r="P12" s="24"/>
      <c r="Q12" s="22">
        <v>80</v>
      </c>
      <c r="R12" s="23"/>
      <c r="S12" s="24"/>
      <c r="T12" s="22">
        <v>80</v>
      </c>
      <c r="U12" s="23"/>
      <c r="V12" s="24"/>
      <c r="W12" s="22">
        <v>80</v>
      </c>
      <c r="X12" s="23"/>
      <c r="Y12" s="24"/>
      <c r="Z12" s="22">
        <v>82</v>
      </c>
      <c r="AA12" s="23"/>
      <c r="AB12" s="24"/>
      <c r="AC12" s="3">
        <v>87</v>
      </c>
      <c r="AD12" s="3">
        <v>90</v>
      </c>
      <c r="AE12" s="3">
        <v>88</v>
      </c>
      <c r="AF12" s="4">
        <f t="shared" si="0"/>
        <v>84</v>
      </c>
      <c r="AG12">
        <f t="shared" si="1"/>
        <v>25.2</v>
      </c>
    </row>
    <row r="13" spans="1:33" ht="12.75" x14ac:dyDescent="0.2">
      <c r="A13" s="3" t="s">
        <v>24</v>
      </c>
      <c r="B13" s="22">
        <v>80</v>
      </c>
      <c r="C13" s="23"/>
      <c r="D13" s="24"/>
      <c r="E13" s="22">
        <v>87</v>
      </c>
      <c r="F13" s="23"/>
      <c r="G13" s="24"/>
      <c r="H13" s="22">
        <v>78</v>
      </c>
      <c r="I13" s="23"/>
      <c r="J13" s="24"/>
      <c r="K13" s="22">
        <v>80</v>
      </c>
      <c r="L13" s="23"/>
      <c r="M13" s="24"/>
      <c r="N13" s="22">
        <v>90</v>
      </c>
      <c r="O13" s="23"/>
      <c r="P13" s="24"/>
      <c r="Q13" s="22">
        <v>87</v>
      </c>
      <c r="R13" s="23"/>
      <c r="S13" s="24"/>
      <c r="T13" s="22">
        <v>88</v>
      </c>
      <c r="U13" s="23"/>
      <c r="V13" s="24"/>
      <c r="W13" s="22">
        <v>85</v>
      </c>
      <c r="X13" s="23"/>
      <c r="Y13" s="24"/>
      <c r="Z13" s="22">
        <v>90</v>
      </c>
      <c r="AA13" s="23"/>
      <c r="AB13" s="24"/>
      <c r="AC13" s="3">
        <v>93</v>
      </c>
      <c r="AD13" s="3">
        <v>95</v>
      </c>
      <c r="AE13" s="3">
        <v>97</v>
      </c>
      <c r="AF13" s="4">
        <f t="shared" si="0"/>
        <v>88.5</v>
      </c>
      <c r="AG13">
        <f t="shared" si="1"/>
        <v>26.55</v>
      </c>
    </row>
    <row r="14" spans="1:33" ht="12.75" x14ac:dyDescent="0.2">
      <c r="A14" s="3" t="s">
        <v>25</v>
      </c>
      <c r="B14" s="22">
        <v>80</v>
      </c>
      <c r="C14" s="23"/>
      <c r="D14" s="24"/>
      <c r="E14" s="22">
        <v>83</v>
      </c>
      <c r="F14" s="23"/>
      <c r="G14" s="24"/>
      <c r="H14" s="22">
        <v>82</v>
      </c>
      <c r="I14" s="23"/>
      <c r="J14" s="24"/>
      <c r="K14" s="22">
        <v>80</v>
      </c>
      <c r="L14" s="23"/>
      <c r="M14" s="24"/>
      <c r="N14" s="22">
        <v>85</v>
      </c>
      <c r="O14" s="23"/>
      <c r="P14" s="24"/>
      <c r="Q14" s="22">
        <v>83</v>
      </c>
      <c r="R14" s="23"/>
      <c r="S14" s="24"/>
      <c r="T14" s="22">
        <v>87</v>
      </c>
      <c r="U14" s="23"/>
      <c r="V14" s="24"/>
      <c r="W14" s="22">
        <v>87</v>
      </c>
      <c r="X14" s="23"/>
      <c r="Y14" s="24"/>
      <c r="Z14" s="22">
        <v>90</v>
      </c>
      <c r="AA14" s="23"/>
      <c r="AB14" s="24"/>
      <c r="AC14" s="3">
        <v>90</v>
      </c>
      <c r="AD14" s="3">
        <v>96</v>
      </c>
      <c r="AE14" s="3">
        <v>95</v>
      </c>
      <c r="AF14" s="4">
        <f t="shared" si="0"/>
        <v>87.5</v>
      </c>
      <c r="AG14">
        <f t="shared" si="1"/>
        <v>26.25</v>
      </c>
    </row>
    <row r="17" spans="1:33" ht="12.75" x14ac:dyDescent="0.2">
      <c r="A17" s="28" t="s">
        <v>0</v>
      </c>
      <c r="B17" s="25" t="s">
        <v>26</v>
      </c>
      <c r="C17" s="23"/>
      <c r="D17" s="24"/>
      <c r="E17" s="25" t="s">
        <v>27</v>
      </c>
      <c r="F17" s="23"/>
      <c r="G17" s="24"/>
      <c r="H17" s="25" t="s">
        <v>28</v>
      </c>
      <c r="I17" s="23"/>
      <c r="J17" s="24"/>
      <c r="K17" s="25" t="s">
        <v>29</v>
      </c>
      <c r="L17" s="23"/>
      <c r="M17" s="24"/>
      <c r="N17" s="25" t="s">
        <v>30</v>
      </c>
      <c r="O17" s="23"/>
      <c r="P17" s="24"/>
      <c r="Q17" s="25" t="s">
        <v>31</v>
      </c>
      <c r="R17" s="23"/>
      <c r="S17" s="24"/>
      <c r="T17" s="25" t="s">
        <v>32</v>
      </c>
      <c r="U17" s="23"/>
      <c r="V17" s="24"/>
      <c r="W17" s="25" t="s">
        <v>33</v>
      </c>
      <c r="X17" s="23"/>
      <c r="Y17" s="24"/>
      <c r="Z17" s="25" t="s">
        <v>34</v>
      </c>
      <c r="AA17" s="23"/>
      <c r="AB17" s="24"/>
      <c r="AC17" s="26" t="s">
        <v>35</v>
      </c>
    </row>
    <row r="18" spans="1:33" ht="12.75" x14ac:dyDescent="0.2">
      <c r="A18" s="27"/>
      <c r="B18" s="1" t="s">
        <v>10</v>
      </c>
      <c r="C18" s="1" t="s">
        <v>11</v>
      </c>
      <c r="D18" s="1" t="s">
        <v>36</v>
      </c>
      <c r="E18" s="1" t="s">
        <v>10</v>
      </c>
      <c r="F18" s="1" t="s">
        <v>11</v>
      </c>
      <c r="G18" s="1" t="s">
        <v>37</v>
      </c>
      <c r="H18" s="1" t="s">
        <v>10</v>
      </c>
      <c r="I18" s="1" t="s">
        <v>11</v>
      </c>
      <c r="J18" s="1" t="s">
        <v>37</v>
      </c>
      <c r="K18" s="1" t="s">
        <v>10</v>
      </c>
      <c r="L18" s="1" t="s">
        <v>11</v>
      </c>
      <c r="M18" s="1" t="s">
        <v>37</v>
      </c>
      <c r="N18" s="1" t="s">
        <v>10</v>
      </c>
      <c r="O18" s="1" t="s">
        <v>11</v>
      </c>
      <c r="P18" s="1" t="s">
        <v>37</v>
      </c>
      <c r="Q18" s="1" t="s">
        <v>10</v>
      </c>
      <c r="R18" s="1" t="s">
        <v>11</v>
      </c>
      <c r="S18" s="1" t="s">
        <v>37</v>
      </c>
      <c r="T18" s="1" t="s">
        <v>10</v>
      </c>
      <c r="U18" s="1" t="s">
        <v>11</v>
      </c>
      <c r="V18" s="1" t="s">
        <v>37</v>
      </c>
      <c r="W18" s="1" t="s">
        <v>10</v>
      </c>
      <c r="X18" s="1" t="s">
        <v>11</v>
      </c>
      <c r="Y18" s="1" t="s">
        <v>37</v>
      </c>
      <c r="Z18" s="1" t="s">
        <v>10</v>
      </c>
      <c r="AA18" s="1" t="s">
        <v>11</v>
      </c>
      <c r="AB18" s="1" t="s">
        <v>37</v>
      </c>
      <c r="AC18" s="27"/>
      <c r="AD18" s="15" t="s">
        <v>40</v>
      </c>
      <c r="AE18" s="15" t="s">
        <v>41</v>
      </c>
      <c r="AF18" s="15" t="s">
        <v>44</v>
      </c>
    </row>
    <row r="19" spans="1:33" ht="12.75" x14ac:dyDescent="0.2">
      <c r="A19" s="3" t="s">
        <v>14</v>
      </c>
      <c r="B19" s="3">
        <v>3</v>
      </c>
      <c r="C19" s="3">
        <v>4</v>
      </c>
      <c r="D19" s="3">
        <v>3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4</v>
      </c>
      <c r="P19" s="3">
        <v>4</v>
      </c>
      <c r="Q19" s="3">
        <v>4</v>
      </c>
      <c r="R19" s="3">
        <v>3</v>
      </c>
      <c r="S19" s="3">
        <v>4</v>
      </c>
      <c r="T19" s="3">
        <v>4</v>
      </c>
      <c r="U19" s="3">
        <v>4</v>
      </c>
      <c r="V19" s="3">
        <v>4</v>
      </c>
      <c r="W19" s="5">
        <f t="shared" ref="W19:Y19" si="2">B19+E19+H19+K19+N19+Q19+T19</f>
        <v>27</v>
      </c>
      <c r="X19" s="5">
        <f t="shared" si="2"/>
        <v>27</v>
      </c>
      <c r="Y19" s="5">
        <f t="shared" si="2"/>
        <v>27</v>
      </c>
      <c r="Z19" s="6">
        <f t="shared" ref="Z19:AB19" si="3">W19*100/28</f>
        <v>96.428571428571431</v>
      </c>
      <c r="AA19" s="6">
        <f t="shared" si="3"/>
        <v>96.428571428571431</v>
      </c>
      <c r="AB19" s="6">
        <f t="shared" si="3"/>
        <v>96.428571428571431</v>
      </c>
      <c r="AC19" s="7">
        <f t="shared" ref="AC19:AC24" si="4">AVERAGE(Z19, AA19, AB19)</f>
        <v>96.428571428571431</v>
      </c>
      <c r="AD19">
        <v>100</v>
      </c>
      <c r="AE19">
        <v>67</v>
      </c>
      <c r="AF19">
        <f>AVERAGE(AD19:AE19)</f>
        <v>83.5</v>
      </c>
      <c r="AG19">
        <f>(AF19*0.15)</f>
        <v>12.525</v>
      </c>
    </row>
    <row r="20" spans="1:33" ht="12.75" x14ac:dyDescent="0.2">
      <c r="A20" s="3" t="s">
        <v>15</v>
      </c>
      <c r="B20" s="3">
        <v>3</v>
      </c>
      <c r="C20" s="3">
        <v>3</v>
      </c>
      <c r="D20" s="3">
        <v>3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3">
        <v>4</v>
      </c>
      <c r="Q20" s="3">
        <v>3</v>
      </c>
      <c r="R20" s="3">
        <v>4</v>
      </c>
      <c r="S20" s="3">
        <v>4</v>
      </c>
      <c r="T20" s="3">
        <v>4</v>
      </c>
      <c r="U20" s="3">
        <v>4</v>
      </c>
      <c r="V20" s="3">
        <v>4</v>
      </c>
      <c r="W20" s="5">
        <f t="shared" ref="W20:Y20" si="5">B20+E20+H20+K20+N20+Q20+T20</f>
        <v>26</v>
      </c>
      <c r="X20" s="5">
        <f t="shared" si="5"/>
        <v>27</v>
      </c>
      <c r="Y20" s="5">
        <f t="shared" si="5"/>
        <v>27</v>
      </c>
      <c r="Z20" s="6">
        <f t="shared" ref="Z20:AB20" si="6">W20*100/28</f>
        <v>92.857142857142861</v>
      </c>
      <c r="AA20" s="6">
        <f t="shared" si="6"/>
        <v>96.428571428571431</v>
      </c>
      <c r="AB20" s="6">
        <f t="shared" si="6"/>
        <v>96.428571428571431</v>
      </c>
      <c r="AC20" s="7">
        <f t="shared" si="4"/>
        <v>95.238095238095241</v>
      </c>
      <c r="AD20">
        <v>50</v>
      </c>
      <c r="AE20">
        <v>67</v>
      </c>
      <c r="AF20">
        <f t="shared" ref="AF20:AF30" si="7">AVERAGE(AD20:AE20)</f>
        <v>58.5</v>
      </c>
      <c r="AG20">
        <f t="shared" ref="AG20:AG30" si="8">(AF20*0.15)</f>
        <v>8.7750000000000004</v>
      </c>
    </row>
    <row r="21" spans="1:33" ht="12.75" x14ac:dyDescent="0.2">
      <c r="A21" s="3" t="s">
        <v>16</v>
      </c>
      <c r="B21" s="3">
        <v>4</v>
      </c>
      <c r="C21" s="3">
        <v>3</v>
      </c>
      <c r="D21" s="3">
        <v>3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5">
        <f t="shared" ref="W21:Y21" si="9">B21+E21+H21+K21+N21+Q21+T21</f>
        <v>28</v>
      </c>
      <c r="X21" s="5">
        <f t="shared" si="9"/>
        <v>27</v>
      </c>
      <c r="Y21" s="5">
        <f t="shared" si="9"/>
        <v>27</v>
      </c>
      <c r="Z21" s="6">
        <f t="shared" ref="Z21:AB21" si="10">W21*100/28</f>
        <v>100</v>
      </c>
      <c r="AA21" s="6">
        <f t="shared" si="10"/>
        <v>96.428571428571431</v>
      </c>
      <c r="AB21" s="6">
        <f t="shared" si="10"/>
        <v>96.428571428571431</v>
      </c>
      <c r="AC21" s="7">
        <f t="shared" si="4"/>
        <v>97.619047619047635</v>
      </c>
      <c r="AD21">
        <v>70</v>
      </c>
      <c r="AE21">
        <v>70</v>
      </c>
      <c r="AF21">
        <f t="shared" si="7"/>
        <v>70</v>
      </c>
      <c r="AG21">
        <f t="shared" si="8"/>
        <v>10.5</v>
      </c>
    </row>
    <row r="22" spans="1:33" ht="12.75" x14ac:dyDescent="0.2">
      <c r="A22" s="3" t="s">
        <v>17</v>
      </c>
      <c r="B22" s="3">
        <v>3</v>
      </c>
      <c r="C22" s="3">
        <v>4</v>
      </c>
      <c r="D22" s="3">
        <v>3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5">
        <f t="shared" ref="W22:Y22" si="11">B22+E22+H22+K22+N22+Q22+T22</f>
        <v>27</v>
      </c>
      <c r="X22" s="5">
        <f t="shared" si="11"/>
        <v>28</v>
      </c>
      <c r="Y22" s="5">
        <f t="shared" si="11"/>
        <v>27</v>
      </c>
      <c r="Z22" s="6">
        <f t="shared" ref="Z22:AB22" si="12">W22*100/28</f>
        <v>96.428571428571431</v>
      </c>
      <c r="AA22" s="6">
        <f t="shared" si="12"/>
        <v>100</v>
      </c>
      <c r="AB22" s="6">
        <f t="shared" si="12"/>
        <v>96.428571428571431</v>
      </c>
      <c r="AC22" s="7">
        <f t="shared" si="4"/>
        <v>97.619047619047635</v>
      </c>
      <c r="AD22">
        <v>90</v>
      </c>
      <c r="AE22">
        <v>67</v>
      </c>
      <c r="AF22">
        <f t="shared" si="7"/>
        <v>78.5</v>
      </c>
      <c r="AG22">
        <f t="shared" si="8"/>
        <v>11.775</v>
      </c>
    </row>
    <row r="23" spans="1:33" ht="12.75" x14ac:dyDescent="0.2">
      <c r="A23" s="3" t="s">
        <v>18</v>
      </c>
      <c r="B23" s="3">
        <v>4</v>
      </c>
      <c r="C23" s="3">
        <v>4</v>
      </c>
      <c r="D23" s="3">
        <v>3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>
        <v>4</v>
      </c>
      <c r="S23" s="3">
        <v>4</v>
      </c>
      <c r="T23" s="3">
        <v>4</v>
      </c>
      <c r="U23" s="3">
        <v>4</v>
      </c>
      <c r="V23" s="3">
        <v>4</v>
      </c>
      <c r="W23" s="5">
        <f t="shared" ref="W23:Y23" si="13">B23+E23+H23+K23+N23+Q23+T23</f>
        <v>28</v>
      </c>
      <c r="X23" s="5">
        <f t="shared" si="13"/>
        <v>28</v>
      </c>
      <c r="Y23" s="5">
        <f t="shared" si="13"/>
        <v>27</v>
      </c>
      <c r="Z23" s="6">
        <f t="shared" ref="Z23:AB23" si="14">W23*100/28</f>
        <v>100</v>
      </c>
      <c r="AA23" s="6">
        <f t="shared" si="14"/>
        <v>100</v>
      </c>
      <c r="AB23" s="6">
        <f t="shared" si="14"/>
        <v>96.428571428571431</v>
      </c>
      <c r="AC23" s="7">
        <f t="shared" si="4"/>
        <v>98.80952380952381</v>
      </c>
      <c r="AD23">
        <v>90</v>
      </c>
      <c r="AE23">
        <v>67</v>
      </c>
      <c r="AF23">
        <f t="shared" si="7"/>
        <v>78.5</v>
      </c>
      <c r="AG23">
        <f t="shared" si="8"/>
        <v>11.775</v>
      </c>
    </row>
    <row r="24" spans="1:33" ht="12.75" x14ac:dyDescent="0.2">
      <c r="A24" s="3" t="s">
        <v>19</v>
      </c>
      <c r="B24" s="3">
        <v>3</v>
      </c>
      <c r="C24" s="3">
        <v>3</v>
      </c>
      <c r="D24" s="3">
        <v>3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>
        <v>4</v>
      </c>
      <c r="S24" s="3">
        <v>4</v>
      </c>
      <c r="T24" s="3">
        <v>4</v>
      </c>
      <c r="U24" s="3">
        <v>4</v>
      </c>
      <c r="V24" s="3">
        <v>4</v>
      </c>
      <c r="W24" s="5">
        <f t="shared" ref="W24:Y24" si="15">B24+E24+H24+K24+N24+Q24+T24</f>
        <v>27</v>
      </c>
      <c r="X24" s="5">
        <f t="shared" si="15"/>
        <v>27</v>
      </c>
      <c r="Y24" s="5">
        <f t="shared" si="15"/>
        <v>27</v>
      </c>
      <c r="Z24" s="6">
        <f t="shared" ref="Z24:AB24" si="16">W24*100/28</f>
        <v>96.428571428571431</v>
      </c>
      <c r="AA24" s="6">
        <f t="shared" si="16"/>
        <v>96.428571428571431</v>
      </c>
      <c r="AB24" s="6">
        <f t="shared" si="16"/>
        <v>96.428571428571431</v>
      </c>
      <c r="AC24" s="7">
        <f t="shared" si="4"/>
        <v>96.428571428571431</v>
      </c>
      <c r="AD24">
        <v>70</v>
      </c>
      <c r="AE24">
        <v>50</v>
      </c>
      <c r="AF24">
        <f t="shared" si="7"/>
        <v>60</v>
      </c>
      <c r="AG24">
        <f t="shared" si="8"/>
        <v>9</v>
      </c>
    </row>
    <row r="25" spans="1:33" ht="12.75" x14ac:dyDescent="0.2">
      <c r="A25" s="3" t="s">
        <v>20</v>
      </c>
      <c r="B25" s="3">
        <v>3</v>
      </c>
      <c r="C25" s="3">
        <v>3</v>
      </c>
      <c r="D25" s="3">
        <v>3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>
        <v>4</v>
      </c>
      <c r="O25" s="3">
        <v>4</v>
      </c>
      <c r="P25" s="3">
        <v>4</v>
      </c>
      <c r="Q25" s="3">
        <v>4</v>
      </c>
      <c r="R25" s="3">
        <v>4</v>
      </c>
      <c r="S25" s="3">
        <v>4</v>
      </c>
      <c r="T25" s="3">
        <v>4</v>
      </c>
      <c r="U25" s="3">
        <v>4</v>
      </c>
      <c r="V25" s="3">
        <v>4</v>
      </c>
      <c r="W25" s="5">
        <f t="shared" ref="W25:Y25" si="17">B25+E25+H25+K25+N25+Q25+T25</f>
        <v>27</v>
      </c>
      <c r="X25" s="5">
        <f t="shared" si="17"/>
        <v>27</v>
      </c>
      <c r="Y25" s="5">
        <f t="shared" si="17"/>
        <v>27</v>
      </c>
      <c r="Z25" s="6">
        <f t="shared" ref="Z25:AB25" si="18">W25*100/28</f>
        <v>96.428571428571431</v>
      </c>
      <c r="AA25" s="6">
        <f t="shared" si="18"/>
        <v>96.428571428571431</v>
      </c>
      <c r="AB25" s="6">
        <f t="shared" si="18"/>
        <v>96.428571428571431</v>
      </c>
      <c r="AC25" s="7">
        <f t="shared" ref="AC25:AC30" si="19">AVERAGE(Z25, AA25, AB25)</f>
        <v>96.428571428571431</v>
      </c>
      <c r="AD25">
        <v>90</v>
      </c>
      <c r="AE25">
        <v>83</v>
      </c>
      <c r="AF25">
        <f t="shared" si="7"/>
        <v>86.5</v>
      </c>
      <c r="AG25">
        <f t="shared" si="8"/>
        <v>12.975</v>
      </c>
    </row>
    <row r="26" spans="1:33" ht="12.75" x14ac:dyDescent="0.2">
      <c r="A26" s="3" t="s">
        <v>21</v>
      </c>
      <c r="B26" s="3">
        <v>4</v>
      </c>
      <c r="C26" s="3">
        <v>4</v>
      </c>
      <c r="D26" s="3">
        <v>3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3">
        <v>4</v>
      </c>
      <c r="Q26" s="3">
        <v>4</v>
      </c>
      <c r="R26" s="3">
        <v>4</v>
      </c>
      <c r="S26" s="3">
        <v>4</v>
      </c>
      <c r="T26" s="3">
        <v>4</v>
      </c>
      <c r="U26" s="3">
        <v>4</v>
      </c>
      <c r="V26" s="3">
        <v>4</v>
      </c>
      <c r="W26" s="5">
        <f t="shared" ref="W26:Y26" si="20">B26+E26+H26+K26+N26+Q26+T26</f>
        <v>28</v>
      </c>
      <c r="X26" s="5">
        <f t="shared" si="20"/>
        <v>28</v>
      </c>
      <c r="Y26" s="5">
        <f t="shared" si="20"/>
        <v>27</v>
      </c>
      <c r="Z26" s="6">
        <f t="shared" ref="Z26:AB26" si="21">W26*100/28</f>
        <v>100</v>
      </c>
      <c r="AA26" s="6">
        <f t="shared" si="21"/>
        <v>100</v>
      </c>
      <c r="AB26" s="6">
        <f t="shared" si="21"/>
        <v>96.428571428571431</v>
      </c>
      <c r="AC26" s="7">
        <f t="shared" si="19"/>
        <v>98.80952380952381</v>
      </c>
      <c r="AD26">
        <v>80</v>
      </c>
      <c r="AE26">
        <v>83</v>
      </c>
      <c r="AF26">
        <f t="shared" si="7"/>
        <v>81.5</v>
      </c>
      <c r="AG26">
        <f t="shared" si="8"/>
        <v>12.225</v>
      </c>
    </row>
    <row r="27" spans="1:33" ht="12.75" x14ac:dyDescent="0.2">
      <c r="A27" s="3" t="s">
        <v>22</v>
      </c>
      <c r="B27" s="3">
        <v>4</v>
      </c>
      <c r="C27" s="3">
        <v>3</v>
      </c>
      <c r="D27" s="3">
        <v>3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5">
        <f t="shared" ref="W27:Y27" si="22">B27+E27+H27+K27+N27+Q27+T27</f>
        <v>28</v>
      </c>
      <c r="X27" s="5">
        <f t="shared" si="22"/>
        <v>27</v>
      </c>
      <c r="Y27" s="5">
        <f t="shared" si="22"/>
        <v>27</v>
      </c>
      <c r="Z27" s="6">
        <f t="shared" ref="Z27:AB27" si="23">W27*100/28</f>
        <v>100</v>
      </c>
      <c r="AA27" s="6">
        <f t="shared" si="23"/>
        <v>96.428571428571431</v>
      </c>
      <c r="AB27" s="6">
        <f t="shared" si="23"/>
        <v>96.428571428571431</v>
      </c>
      <c r="AC27" s="7">
        <f t="shared" si="19"/>
        <v>97.619047619047635</v>
      </c>
      <c r="AD27">
        <v>60</v>
      </c>
      <c r="AE27">
        <v>67</v>
      </c>
      <c r="AF27">
        <f t="shared" si="7"/>
        <v>63.5</v>
      </c>
      <c r="AG27">
        <f t="shared" si="8"/>
        <v>9.5250000000000004</v>
      </c>
    </row>
    <row r="28" spans="1:33" ht="12.75" x14ac:dyDescent="0.2">
      <c r="A28" s="3" t="s">
        <v>23</v>
      </c>
      <c r="B28" s="3">
        <v>3</v>
      </c>
      <c r="C28" s="3">
        <v>3</v>
      </c>
      <c r="D28" s="3">
        <v>3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5">
        <f t="shared" ref="W28:Y28" si="24">B28+E28+H28+K28+N28+Q28+T28</f>
        <v>27</v>
      </c>
      <c r="X28" s="5">
        <f t="shared" si="24"/>
        <v>27</v>
      </c>
      <c r="Y28" s="5">
        <f t="shared" si="24"/>
        <v>27</v>
      </c>
      <c r="Z28" s="6">
        <f t="shared" ref="Z28:AB28" si="25">W28*100/28</f>
        <v>96.428571428571431</v>
      </c>
      <c r="AA28" s="6">
        <f t="shared" si="25"/>
        <v>96.428571428571431</v>
      </c>
      <c r="AB28" s="6">
        <f t="shared" si="25"/>
        <v>96.428571428571431</v>
      </c>
      <c r="AC28" s="7">
        <f t="shared" si="19"/>
        <v>96.428571428571431</v>
      </c>
      <c r="AD28">
        <v>60</v>
      </c>
      <c r="AE28">
        <v>50</v>
      </c>
      <c r="AF28">
        <f t="shared" si="7"/>
        <v>55</v>
      </c>
      <c r="AG28">
        <f t="shared" si="8"/>
        <v>8.25</v>
      </c>
    </row>
    <row r="29" spans="1:33" ht="12.75" x14ac:dyDescent="0.2">
      <c r="A29" s="3" t="s">
        <v>24</v>
      </c>
      <c r="B29" s="3">
        <v>3</v>
      </c>
      <c r="C29" s="3">
        <v>4</v>
      </c>
      <c r="D29" s="3">
        <v>3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 s="3">
        <v>4</v>
      </c>
      <c r="T29" s="3">
        <v>4</v>
      </c>
      <c r="U29" s="3">
        <v>4</v>
      </c>
      <c r="V29" s="3">
        <v>4</v>
      </c>
      <c r="W29" s="5">
        <f t="shared" ref="W29:Y29" si="26">B29+E29+H29+K29+N29+Q29+T29</f>
        <v>27</v>
      </c>
      <c r="X29" s="5">
        <f t="shared" si="26"/>
        <v>28</v>
      </c>
      <c r="Y29" s="5">
        <f t="shared" si="26"/>
        <v>27</v>
      </c>
      <c r="Z29" s="6">
        <f t="shared" ref="Z29:AB29" si="27">W29*100/28</f>
        <v>96.428571428571431</v>
      </c>
      <c r="AA29" s="6">
        <f t="shared" si="27"/>
        <v>100</v>
      </c>
      <c r="AB29" s="6">
        <f t="shared" si="27"/>
        <v>96.428571428571431</v>
      </c>
      <c r="AC29" s="7">
        <f t="shared" si="19"/>
        <v>97.619047619047635</v>
      </c>
      <c r="AD29">
        <v>90</v>
      </c>
      <c r="AE29">
        <v>83</v>
      </c>
      <c r="AF29">
        <f t="shared" si="7"/>
        <v>86.5</v>
      </c>
      <c r="AG29">
        <f t="shared" si="8"/>
        <v>12.975</v>
      </c>
    </row>
    <row r="30" spans="1:33" ht="12.75" x14ac:dyDescent="0.2">
      <c r="A30" s="3" t="s">
        <v>25</v>
      </c>
      <c r="B30" s="3">
        <v>4</v>
      </c>
      <c r="C30" s="3">
        <v>4</v>
      </c>
      <c r="D30" s="3">
        <v>3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4</v>
      </c>
      <c r="Q30" s="3">
        <v>4</v>
      </c>
      <c r="R30" s="3">
        <v>4</v>
      </c>
      <c r="S30" s="3">
        <v>4</v>
      </c>
      <c r="T30" s="3">
        <v>4</v>
      </c>
      <c r="U30" s="3">
        <v>4</v>
      </c>
      <c r="V30" s="3">
        <v>4</v>
      </c>
      <c r="W30" s="5">
        <f t="shared" ref="W30:Y30" si="28">B30+E30+H30+K30+N30+Q30+T30</f>
        <v>28</v>
      </c>
      <c r="X30" s="5">
        <f t="shared" si="28"/>
        <v>28</v>
      </c>
      <c r="Y30" s="5">
        <f t="shared" si="28"/>
        <v>27</v>
      </c>
      <c r="Z30" s="6">
        <f t="shared" ref="Z30:AB30" si="29">W30*100/28</f>
        <v>100</v>
      </c>
      <c r="AA30" s="6">
        <f t="shared" si="29"/>
        <v>100</v>
      </c>
      <c r="AB30" s="6">
        <f t="shared" si="29"/>
        <v>96.428571428571431</v>
      </c>
      <c r="AC30" s="7">
        <f t="shared" si="19"/>
        <v>98.80952380952381</v>
      </c>
      <c r="AD30">
        <v>70</v>
      </c>
      <c r="AE30">
        <v>67</v>
      </c>
      <c r="AF30">
        <f t="shared" si="7"/>
        <v>68.5</v>
      </c>
      <c r="AG30">
        <f t="shared" si="8"/>
        <v>10.275</v>
      </c>
    </row>
    <row r="31" spans="1:33" ht="12.75" x14ac:dyDescent="0.2">
      <c r="T31" s="8"/>
      <c r="U31" s="8"/>
      <c r="V31" s="8"/>
    </row>
    <row r="32" spans="1:33" ht="46.5" customHeight="1" x14ac:dyDescent="0.25">
      <c r="A32" s="9" t="s">
        <v>0</v>
      </c>
      <c r="B32" s="10" t="s">
        <v>43</v>
      </c>
      <c r="C32" s="11" t="s">
        <v>42</v>
      </c>
      <c r="D32" s="16" t="s">
        <v>38</v>
      </c>
      <c r="E32" s="17" t="s">
        <v>39</v>
      </c>
      <c r="F32" s="12" t="s">
        <v>51</v>
      </c>
      <c r="H32" s="33" t="s">
        <v>46</v>
      </c>
      <c r="I32" s="29" t="s">
        <v>45</v>
      </c>
      <c r="J32" s="29" t="s">
        <v>49</v>
      </c>
      <c r="K32" s="16" t="s">
        <v>47</v>
      </c>
      <c r="L32" s="30" t="s">
        <v>50</v>
      </c>
      <c r="M32" s="17" t="s">
        <v>48</v>
      </c>
      <c r="N32" s="12" t="s">
        <v>51</v>
      </c>
    </row>
    <row r="33" spans="1:14" ht="15.75" customHeight="1" x14ac:dyDescent="0.2">
      <c r="A33" s="5" t="s">
        <v>14</v>
      </c>
      <c r="B33" s="32">
        <v>96.428571428571431</v>
      </c>
      <c r="C33" s="31">
        <f t="shared" ref="C33:C44" si="30">(AG3+AG19)*100/45</f>
        <v>84.833333333333329</v>
      </c>
      <c r="D33" s="13">
        <v>83</v>
      </c>
      <c r="E33" s="14">
        <v>93</v>
      </c>
      <c r="F33" s="21">
        <f>(B33*0.2)+(C33*0.45)+(D33*0.15)+(E33*0.2)</f>
        <v>88.5107142857143</v>
      </c>
      <c r="H33" s="34">
        <f>B33*0.1</f>
        <v>9.6428571428571441</v>
      </c>
      <c r="I33" s="34">
        <f>C33*0.25</f>
        <v>21.208333333333332</v>
      </c>
      <c r="J33" s="34">
        <f>(D33*0.15)+(B33*0.1)</f>
        <v>22.092857142857142</v>
      </c>
      <c r="K33" s="35">
        <f>(100/25)*J33</f>
        <v>88.371428571428567</v>
      </c>
      <c r="L33" s="34">
        <f>(E33*0.2)+(C33*0.2)</f>
        <v>35.566666666666663</v>
      </c>
      <c r="M33" s="36">
        <f>(100/40)*L33</f>
        <v>88.916666666666657</v>
      </c>
      <c r="N33" s="21">
        <f>(B33*0.1)+(C33*0.25)+(K33*0.25)+(M33*0.4)</f>
        <v>88.510714285714272</v>
      </c>
    </row>
    <row r="34" spans="1:14" ht="15.75" customHeight="1" x14ac:dyDescent="0.2">
      <c r="A34" s="5" t="s">
        <v>15</v>
      </c>
      <c r="B34" s="32">
        <v>95.238095238095241</v>
      </c>
      <c r="C34" s="31">
        <f t="shared" si="30"/>
        <v>73.500000000000014</v>
      </c>
      <c r="D34" s="13">
        <v>22</v>
      </c>
      <c r="E34" s="14">
        <v>88</v>
      </c>
      <c r="F34" s="21">
        <f t="shared" ref="F34:F44" si="31">(B34*0.2)+(C34*0.45)+(D34*0.15)+(E34*0.2)</f>
        <v>73.02261904761906</v>
      </c>
      <c r="H34" s="34">
        <f t="shared" ref="H34:H44" si="32">B34*0.1</f>
        <v>9.5238095238095237</v>
      </c>
      <c r="I34" s="34">
        <f t="shared" ref="I34:I44" si="33">C34*0.25</f>
        <v>18.375000000000004</v>
      </c>
      <c r="J34" s="34">
        <f t="shared" ref="J34:J44" si="34">(D34*0.15)+(B34*0.1)</f>
        <v>12.823809523809523</v>
      </c>
      <c r="K34" s="35">
        <f t="shared" ref="K34:K44" si="35">(100/25)*J34</f>
        <v>51.295238095238091</v>
      </c>
      <c r="L34" s="34">
        <f t="shared" ref="L34:L44" si="36">(E34*0.2)+(C34*0.2)</f>
        <v>32.300000000000004</v>
      </c>
      <c r="M34" s="36">
        <f t="shared" ref="M34:M43" si="37">(100/40)*L34</f>
        <v>80.750000000000014</v>
      </c>
      <c r="N34" s="21">
        <f t="shared" ref="N34:N44" si="38">(B34*0.1)+(C34*0.25)+(K34*0.25)+(M34*0.4)</f>
        <v>73.02261904761906</v>
      </c>
    </row>
    <row r="35" spans="1:14" ht="15.75" customHeight="1" x14ac:dyDescent="0.2">
      <c r="A35" s="5" t="s">
        <v>16</v>
      </c>
      <c r="B35" s="32">
        <v>97.619047619047635</v>
      </c>
      <c r="C35" s="31">
        <f t="shared" si="30"/>
        <v>82.666666666666671</v>
      </c>
      <c r="D35" s="13">
        <v>89</v>
      </c>
      <c r="E35" s="14">
        <v>96</v>
      </c>
      <c r="F35" s="21">
        <f t="shared" si="31"/>
        <v>89.273809523809533</v>
      </c>
      <c r="H35" s="34">
        <f t="shared" si="32"/>
        <v>9.7619047619047645</v>
      </c>
      <c r="I35" s="34">
        <f t="shared" si="33"/>
        <v>20.666666666666668</v>
      </c>
      <c r="J35" s="34">
        <f t="shared" si="34"/>
        <v>23.111904761904764</v>
      </c>
      <c r="K35" s="35">
        <f t="shared" si="35"/>
        <v>92.447619047619057</v>
      </c>
      <c r="L35" s="34">
        <f t="shared" si="36"/>
        <v>35.733333333333334</v>
      </c>
      <c r="M35" s="36">
        <f t="shared" si="37"/>
        <v>89.333333333333343</v>
      </c>
      <c r="N35" s="21">
        <f t="shared" si="38"/>
        <v>89.273809523809547</v>
      </c>
    </row>
    <row r="36" spans="1:14" ht="15.75" customHeight="1" x14ac:dyDescent="0.2">
      <c r="A36" s="5" t="s">
        <v>17</v>
      </c>
      <c r="B36" s="32">
        <v>97.619047619047635</v>
      </c>
      <c r="C36" s="31">
        <f t="shared" si="30"/>
        <v>85.5</v>
      </c>
      <c r="D36" s="13">
        <v>85</v>
      </c>
      <c r="E36" s="14">
        <v>97</v>
      </c>
      <c r="F36" s="21">
        <f t="shared" si="31"/>
        <v>90.148809523809533</v>
      </c>
      <c r="H36" s="34">
        <f t="shared" si="32"/>
        <v>9.7619047619047645</v>
      </c>
      <c r="I36" s="34">
        <f t="shared" si="33"/>
        <v>21.375</v>
      </c>
      <c r="J36" s="34">
        <f t="shared" si="34"/>
        <v>22.511904761904766</v>
      </c>
      <c r="K36" s="35">
        <f t="shared" si="35"/>
        <v>90.047619047619065</v>
      </c>
      <c r="L36" s="34">
        <f t="shared" si="36"/>
        <v>36.5</v>
      </c>
      <c r="M36" s="36">
        <f t="shared" si="37"/>
        <v>91.25</v>
      </c>
      <c r="N36" s="21">
        <f t="shared" si="38"/>
        <v>90.148809523809533</v>
      </c>
    </row>
    <row r="37" spans="1:14" ht="15.75" customHeight="1" x14ac:dyDescent="0.2">
      <c r="A37" s="5" t="s">
        <v>18</v>
      </c>
      <c r="B37" s="32">
        <v>98.80952380952381</v>
      </c>
      <c r="C37" s="31">
        <f t="shared" si="30"/>
        <v>85.833333333333329</v>
      </c>
      <c r="D37" s="13">
        <v>69</v>
      </c>
      <c r="E37" s="14">
        <v>92</v>
      </c>
      <c r="F37" s="21">
        <f t="shared" si="31"/>
        <v>87.136904761904759</v>
      </c>
      <c r="H37" s="34">
        <f t="shared" si="32"/>
        <v>9.8809523809523814</v>
      </c>
      <c r="I37" s="34">
        <f t="shared" si="33"/>
        <v>21.458333333333332</v>
      </c>
      <c r="J37" s="34">
        <f t="shared" si="34"/>
        <v>20.230952380952381</v>
      </c>
      <c r="K37" s="35">
        <f t="shared" si="35"/>
        <v>80.923809523809524</v>
      </c>
      <c r="L37" s="34">
        <f t="shared" si="36"/>
        <v>35.56666666666667</v>
      </c>
      <c r="M37" s="36">
        <f t="shared" si="37"/>
        <v>88.916666666666671</v>
      </c>
      <c r="N37" s="21">
        <f t="shared" si="38"/>
        <v>87.136904761904759</v>
      </c>
    </row>
    <row r="38" spans="1:14" ht="15.75" customHeight="1" x14ac:dyDescent="0.2">
      <c r="A38" s="5" t="s">
        <v>19</v>
      </c>
      <c r="B38" s="32">
        <v>96.428571428571431</v>
      </c>
      <c r="C38" s="31">
        <f t="shared" si="30"/>
        <v>78.333333333333329</v>
      </c>
      <c r="D38" s="13">
        <v>59</v>
      </c>
      <c r="E38" s="14">
        <v>92</v>
      </c>
      <c r="F38" s="21">
        <f t="shared" si="31"/>
        <v>81.785714285714292</v>
      </c>
      <c r="H38" s="34">
        <f t="shared" si="32"/>
        <v>9.6428571428571441</v>
      </c>
      <c r="I38" s="34">
        <f t="shared" si="33"/>
        <v>19.583333333333332</v>
      </c>
      <c r="J38" s="34">
        <f t="shared" si="34"/>
        <v>18.492857142857144</v>
      </c>
      <c r="K38" s="35">
        <f t="shared" si="35"/>
        <v>73.971428571428575</v>
      </c>
      <c r="L38" s="34">
        <f t="shared" si="36"/>
        <v>34.06666666666667</v>
      </c>
      <c r="M38" s="36">
        <f t="shared" si="37"/>
        <v>85.166666666666671</v>
      </c>
      <c r="N38" s="21">
        <f t="shared" si="38"/>
        <v>81.785714285714278</v>
      </c>
    </row>
    <row r="39" spans="1:14" ht="15.75" customHeight="1" x14ac:dyDescent="0.2">
      <c r="A39" s="5" t="s">
        <v>20</v>
      </c>
      <c r="B39" s="32">
        <v>96.428571428571431</v>
      </c>
      <c r="C39" s="31">
        <f t="shared" si="30"/>
        <v>87.166666666666671</v>
      </c>
      <c r="D39" s="20">
        <v>93</v>
      </c>
      <c r="E39" s="19">
        <v>97</v>
      </c>
      <c r="F39" s="21">
        <f t="shared" si="31"/>
        <v>91.860714285714295</v>
      </c>
      <c r="H39" s="34">
        <f t="shared" si="32"/>
        <v>9.6428571428571441</v>
      </c>
      <c r="I39" s="34">
        <f t="shared" si="33"/>
        <v>21.791666666666668</v>
      </c>
      <c r="J39" s="34">
        <f t="shared" si="34"/>
        <v>23.592857142857142</v>
      </c>
      <c r="K39" s="35">
        <f t="shared" si="35"/>
        <v>94.371428571428567</v>
      </c>
      <c r="L39" s="34">
        <f t="shared" si="36"/>
        <v>36.833333333333336</v>
      </c>
      <c r="M39" s="36">
        <f t="shared" si="37"/>
        <v>92.083333333333343</v>
      </c>
      <c r="N39" s="21">
        <f t="shared" si="38"/>
        <v>91.860714285714295</v>
      </c>
    </row>
    <row r="40" spans="1:14" ht="15.75" customHeight="1" x14ac:dyDescent="0.2">
      <c r="A40" s="5" t="s">
        <v>21</v>
      </c>
      <c r="B40" s="32">
        <v>98.80952380952381</v>
      </c>
      <c r="C40" s="31">
        <f t="shared" si="30"/>
        <v>86.166666666666671</v>
      </c>
      <c r="D40" s="20">
        <v>84</v>
      </c>
      <c r="E40" s="18">
        <v>93</v>
      </c>
      <c r="F40" s="21">
        <f t="shared" si="31"/>
        <v>89.736904761904754</v>
      </c>
      <c r="H40" s="34">
        <f t="shared" si="32"/>
        <v>9.8809523809523814</v>
      </c>
      <c r="I40" s="34">
        <f t="shared" si="33"/>
        <v>21.541666666666668</v>
      </c>
      <c r="J40" s="34">
        <f t="shared" si="34"/>
        <v>22.480952380952381</v>
      </c>
      <c r="K40" s="35">
        <f t="shared" si="35"/>
        <v>89.923809523809524</v>
      </c>
      <c r="L40" s="34">
        <f t="shared" si="36"/>
        <v>35.833333333333336</v>
      </c>
      <c r="M40" s="36">
        <f t="shared" si="37"/>
        <v>89.583333333333343</v>
      </c>
      <c r="N40" s="21">
        <f t="shared" si="38"/>
        <v>89.736904761904768</v>
      </c>
    </row>
    <row r="41" spans="1:14" ht="15.75" customHeight="1" x14ac:dyDescent="0.2">
      <c r="A41" s="5" t="s">
        <v>22</v>
      </c>
      <c r="B41" s="32">
        <v>97.619047619047635</v>
      </c>
      <c r="C41" s="31">
        <f t="shared" si="30"/>
        <v>79.5</v>
      </c>
      <c r="D41" s="20">
        <v>59</v>
      </c>
      <c r="E41" s="18">
        <v>87</v>
      </c>
      <c r="F41" s="21">
        <f t="shared" si="31"/>
        <v>81.548809523809524</v>
      </c>
      <c r="H41" s="34">
        <f t="shared" si="32"/>
        <v>9.7619047619047645</v>
      </c>
      <c r="I41" s="34">
        <f t="shared" si="33"/>
        <v>19.875</v>
      </c>
      <c r="J41" s="34">
        <f t="shared" si="34"/>
        <v>18.611904761904764</v>
      </c>
      <c r="K41" s="35">
        <f t="shared" si="35"/>
        <v>74.447619047619057</v>
      </c>
      <c r="L41" s="34">
        <f t="shared" si="36"/>
        <v>33.300000000000004</v>
      </c>
      <c r="M41" s="36">
        <f t="shared" si="37"/>
        <v>83.250000000000014</v>
      </c>
      <c r="N41" s="21">
        <f t="shared" si="38"/>
        <v>81.548809523809524</v>
      </c>
    </row>
    <row r="42" spans="1:14" ht="15.75" customHeight="1" x14ac:dyDescent="0.2">
      <c r="A42" s="5" t="s">
        <v>23</v>
      </c>
      <c r="B42" s="32">
        <v>96.428571428571431</v>
      </c>
      <c r="C42" s="31">
        <f t="shared" si="30"/>
        <v>74.333333333333343</v>
      </c>
      <c r="D42" s="20">
        <v>75</v>
      </c>
      <c r="E42" s="18">
        <v>91</v>
      </c>
      <c r="F42" s="21">
        <f t="shared" si="31"/>
        <v>82.185714285714297</v>
      </c>
      <c r="H42" s="34">
        <f t="shared" si="32"/>
        <v>9.6428571428571441</v>
      </c>
      <c r="I42" s="34">
        <f t="shared" si="33"/>
        <v>18.583333333333336</v>
      </c>
      <c r="J42" s="34">
        <f t="shared" si="34"/>
        <v>20.892857142857146</v>
      </c>
      <c r="K42" s="35">
        <f t="shared" si="35"/>
        <v>83.571428571428584</v>
      </c>
      <c r="L42" s="34">
        <f t="shared" si="36"/>
        <v>33.06666666666667</v>
      </c>
      <c r="M42" s="36">
        <f t="shared" si="37"/>
        <v>82.666666666666671</v>
      </c>
      <c r="N42" s="21">
        <f t="shared" si="38"/>
        <v>82.185714285714297</v>
      </c>
    </row>
    <row r="43" spans="1:14" ht="15.75" customHeight="1" x14ac:dyDescent="0.2">
      <c r="A43" s="5" t="s">
        <v>24</v>
      </c>
      <c r="B43" s="32">
        <v>97.619047619047635</v>
      </c>
      <c r="C43" s="31">
        <f t="shared" si="30"/>
        <v>87.833333333333329</v>
      </c>
      <c r="D43" s="20">
        <v>85</v>
      </c>
      <c r="E43">
        <v>97</v>
      </c>
      <c r="F43" s="21">
        <f t="shared" si="31"/>
        <v>91.19880952380953</v>
      </c>
      <c r="H43" s="34">
        <f t="shared" si="32"/>
        <v>9.7619047619047645</v>
      </c>
      <c r="I43" s="34">
        <f t="shared" si="33"/>
        <v>21.958333333333332</v>
      </c>
      <c r="J43" s="34">
        <f t="shared" si="34"/>
        <v>22.511904761904766</v>
      </c>
      <c r="K43" s="35">
        <f t="shared" si="35"/>
        <v>90.047619047619065</v>
      </c>
      <c r="L43" s="34">
        <f t="shared" si="36"/>
        <v>36.966666666666669</v>
      </c>
      <c r="M43" s="36">
        <f t="shared" si="37"/>
        <v>92.416666666666671</v>
      </c>
      <c r="N43" s="21">
        <f t="shared" si="38"/>
        <v>91.19880952380953</v>
      </c>
    </row>
    <row r="44" spans="1:14" ht="15.75" customHeight="1" x14ac:dyDescent="0.2">
      <c r="A44" s="5" t="s">
        <v>25</v>
      </c>
      <c r="B44" s="32">
        <v>98.80952380952381</v>
      </c>
      <c r="C44" s="31">
        <f t="shared" si="30"/>
        <v>81.166666666666671</v>
      </c>
      <c r="D44" s="20">
        <v>56</v>
      </c>
      <c r="E44" s="18">
        <v>86</v>
      </c>
      <c r="F44" s="21">
        <f t="shared" si="31"/>
        <v>81.886904761904773</v>
      </c>
      <c r="H44" s="34">
        <f t="shared" si="32"/>
        <v>9.8809523809523814</v>
      </c>
      <c r="I44" s="34">
        <f t="shared" si="33"/>
        <v>20.291666666666668</v>
      </c>
      <c r="J44" s="34">
        <f t="shared" si="34"/>
        <v>18.280952380952382</v>
      </c>
      <c r="K44" s="35">
        <f t="shared" si="35"/>
        <v>73.123809523809527</v>
      </c>
      <c r="L44" s="34">
        <f t="shared" si="36"/>
        <v>33.433333333333337</v>
      </c>
      <c r="M44" s="36">
        <f>(100/40)*L44</f>
        <v>83.583333333333343</v>
      </c>
      <c r="N44" s="21">
        <f t="shared" si="38"/>
        <v>81.886904761904773</v>
      </c>
    </row>
  </sheetData>
  <mergeCells count="128">
    <mergeCell ref="N2:P2"/>
    <mergeCell ref="N4:P4"/>
    <mergeCell ref="N3:P3"/>
    <mergeCell ref="N5:P5"/>
    <mergeCell ref="N6:P6"/>
    <mergeCell ref="N7:P7"/>
    <mergeCell ref="N8:P8"/>
    <mergeCell ref="H9:J9"/>
    <mergeCell ref="H10:J10"/>
    <mergeCell ref="H11:J11"/>
    <mergeCell ref="H12:J12"/>
    <mergeCell ref="K11:M11"/>
    <mergeCell ref="K12:M12"/>
    <mergeCell ref="H2:J2"/>
    <mergeCell ref="H3:J3"/>
    <mergeCell ref="H5:J5"/>
    <mergeCell ref="H4:J4"/>
    <mergeCell ref="H6:J6"/>
    <mergeCell ref="H7:J7"/>
    <mergeCell ref="H8:J8"/>
    <mergeCell ref="K9:M9"/>
    <mergeCell ref="K10:M10"/>
    <mergeCell ref="K2:M2"/>
    <mergeCell ref="K3:M3"/>
    <mergeCell ref="K5:M5"/>
    <mergeCell ref="K4:M4"/>
    <mergeCell ref="K6:M6"/>
    <mergeCell ref="K7:M7"/>
    <mergeCell ref="K8:M8"/>
    <mergeCell ref="B12:D12"/>
    <mergeCell ref="B13:D13"/>
    <mergeCell ref="B14:D14"/>
    <mergeCell ref="A17:A18"/>
    <mergeCell ref="B17:D17"/>
    <mergeCell ref="E6:G6"/>
    <mergeCell ref="E7:G7"/>
    <mergeCell ref="E8:G8"/>
    <mergeCell ref="E9:G9"/>
    <mergeCell ref="E10:G10"/>
    <mergeCell ref="E11:G11"/>
    <mergeCell ref="E12:G12"/>
    <mergeCell ref="Z2:AB2"/>
    <mergeCell ref="Z3:AB3"/>
    <mergeCell ref="Z12:AB12"/>
    <mergeCell ref="Z11:AB11"/>
    <mergeCell ref="Z4:AB4"/>
    <mergeCell ref="Z5:AB5"/>
    <mergeCell ref="Z6:AB6"/>
    <mergeCell ref="Z7:AB7"/>
    <mergeCell ref="Z8:AB8"/>
    <mergeCell ref="Z10:AB10"/>
    <mergeCell ref="Z9:AB9"/>
    <mergeCell ref="W12:Y12"/>
    <mergeCell ref="T5:V5"/>
    <mergeCell ref="T6:V6"/>
    <mergeCell ref="W5:Y5"/>
    <mergeCell ref="W6:Y6"/>
    <mergeCell ref="W7:Y7"/>
    <mergeCell ref="W8:Y8"/>
    <mergeCell ref="W9:Y9"/>
    <mergeCell ref="T3:V3"/>
    <mergeCell ref="T4:V4"/>
    <mergeCell ref="W3:Y3"/>
    <mergeCell ref="W4:Y4"/>
    <mergeCell ref="Q2:S2"/>
    <mergeCell ref="Q3:S3"/>
    <mergeCell ref="Q4:S4"/>
    <mergeCell ref="Q5:S5"/>
    <mergeCell ref="Q6:S6"/>
    <mergeCell ref="Q7:S7"/>
    <mergeCell ref="T2:V2"/>
    <mergeCell ref="W10:Y10"/>
    <mergeCell ref="W11:Y11"/>
    <mergeCell ref="W2:Y2"/>
    <mergeCell ref="Q8:S8"/>
    <mergeCell ref="Q9:S9"/>
    <mergeCell ref="Q11:S11"/>
    <mergeCell ref="Q10:S10"/>
    <mergeCell ref="Q12:S12"/>
    <mergeCell ref="T7:V7"/>
    <mergeCell ref="T8:V8"/>
    <mergeCell ref="T9:V9"/>
    <mergeCell ref="T10:V10"/>
    <mergeCell ref="T11:V11"/>
    <mergeCell ref="T12:V12"/>
    <mergeCell ref="N17:P17"/>
    <mergeCell ref="Q17:S17"/>
    <mergeCell ref="T17:V17"/>
    <mergeCell ref="N9:P9"/>
    <mergeCell ref="N10:P10"/>
    <mergeCell ref="N11:P11"/>
    <mergeCell ref="N12:P12"/>
    <mergeCell ref="W17:Y17"/>
    <mergeCell ref="Z17:AB17"/>
    <mergeCell ref="AC17:AC18"/>
    <mergeCell ref="E13:G13"/>
    <mergeCell ref="E14:G14"/>
    <mergeCell ref="E17:G17"/>
    <mergeCell ref="H17:J17"/>
    <mergeCell ref="H14:J14"/>
    <mergeCell ref="K17:M17"/>
    <mergeCell ref="N14:P14"/>
    <mergeCell ref="W13:Y13"/>
    <mergeCell ref="Z13:AB13"/>
    <mergeCell ref="H13:J13"/>
    <mergeCell ref="N13:P13"/>
    <mergeCell ref="Q13:S13"/>
    <mergeCell ref="Q14:S14"/>
    <mergeCell ref="T13:V13"/>
    <mergeCell ref="T14:V14"/>
    <mergeCell ref="W14:Y14"/>
    <mergeCell ref="Z14:AB14"/>
    <mergeCell ref="K13:M13"/>
    <mergeCell ref="K14:M14"/>
    <mergeCell ref="B5:D5"/>
    <mergeCell ref="B6:D6"/>
    <mergeCell ref="B7:D7"/>
    <mergeCell ref="B8:D8"/>
    <mergeCell ref="B9:D9"/>
    <mergeCell ref="B10:D10"/>
    <mergeCell ref="B11:D11"/>
    <mergeCell ref="B2:D2"/>
    <mergeCell ref="E2:G2"/>
    <mergeCell ref="B3:D3"/>
    <mergeCell ref="E3:G3"/>
    <mergeCell ref="B4:D4"/>
    <mergeCell ref="E4:G4"/>
    <mergeCell ref="E5:G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39054</cp:lastModifiedBy>
  <dcterms:created xsi:type="dcterms:W3CDTF">2026-07-22T06:25:32Z</dcterms:created>
  <dcterms:modified xsi:type="dcterms:W3CDTF">2026-08-05T08:19:29Z</dcterms:modified>
</cp:coreProperties>
</file>