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0" windowWidth="17235" windowHeight="954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P17" i="1" l="1"/>
  <c r="N17" i="1"/>
  <c r="M17" i="1"/>
  <c r="O17" i="1" s="1"/>
  <c r="Q17" i="1" s="1"/>
  <c r="S17" i="1" s="1"/>
  <c r="L17" i="1"/>
  <c r="R17" i="1" s="1"/>
  <c r="R16" i="1"/>
  <c r="N16" i="1"/>
  <c r="P16" i="1" s="1"/>
  <c r="M16" i="1"/>
  <c r="O16" i="1" s="1"/>
  <c r="Q16" i="1" s="1"/>
  <c r="S16" i="1" s="1"/>
  <c r="L16" i="1"/>
  <c r="R15" i="1"/>
  <c r="O15" i="1"/>
  <c r="N15" i="1"/>
  <c r="P15" i="1" s="1"/>
  <c r="M15" i="1"/>
  <c r="L15" i="1"/>
  <c r="P14" i="1"/>
  <c r="O14" i="1"/>
  <c r="Q14" i="1" s="1"/>
  <c r="S14" i="1" s="1"/>
  <c r="N14" i="1"/>
  <c r="M14" i="1"/>
  <c r="L14" i="1"/>
  <c r="R14" i="1" s="1"/>
  <c r="P13" i="1"/>
  <c r="N13" i="1"/>
  <c r="M13" i="1"/>
  <c r="O13" i="1" s="1"/>
  <c r="Q13" i="1" s="1"/>
  <c r="S13" i="1" s="1"/>
  <c r="L13" i="1"/>
  <c r="R13" i="1" s="1"/>
  <c r="S6" i="1"/>
  <c r="S7" i="1"/>
  <c r="S8" i="1"/>
  <c r="S4" i="1"/>
  <c r="R5" i="1"/>
  <c r="R6" i="1"/>
  <c r="R7" i="1"/>
  <c r="R8" i="1"/>
  <c r="R4" i="1"/>
  <c r="P6" i="1"/>
  <c r="P7" i="1"/>
  <c r="P8" i="1"/>
  <c r="P4" i="1"/>
  <c r="O6" i="1"/>
  <c r="O7" i="1"/>
  <c r="O8" i="1"/>
  <c r="O4" i="1"/>
  <c r="N8" i="1"/>
  <c r="M8" i="1"/>
  <c r="L8" i="1"/>
  <c r="N7" i="1"/>
  <c r="M7" i="1"/>
  <c r="L7" i="1"/>
  <c r="Q6" i="1"/>
  <c r="N6" i="1"/>
  <c r="M6" i="1"/>
  <c r="L6" i="1"/>
  <c r="N5" i="1"/>
  <c r="P5" i="1" s="1"/>
  <c r="M5" i="1"/>
  <c r="L5" i="1"/>
  <c r="N4" i="1"/>
  <c r="M4" i="1"/>
  <c r="L4" i="1"/>
  <c r="K17" i="1"/>
  <c r="C17" i="1"/>
  <c r="K16" i="1"/>
  <c r="C16" i="1"/>
  <c r="K15" i="1"/>
  <c r="C15" i="1"/>
  <c r="K14" i="1"/>
  <c r="C14" i="1"/>
  <c r="K13" i="1"/>
  <c r="C13" i="1"/>
  <c r="K8" i="1"/>
  <c r="C8" i="1"/>
  <c r="K7" i="1"/>
  <c r="C7" i="1"/>
  <c r="K6" i="1"/>
  <c r="C6" i="1"/>
  <c r="K5" i="1"/>
  <c r="C5" i="1"/>
  <c r="K4" i="1"/>
  <c r="C4" i="1"/>
  <c r="T15" i="1" l="1"/>
  <c r="T16" i="1"/>
  <c r="T17" i="1"/>
  <c r="T13" i="1"/>
  <c r="T14" i="1"/>
  <c r="Q15" i="1"/>
  <c r="S15" i="1" s="1"/>
  <c r="O5" i="1"/>
  <c r="Q5" i="1" s="1"/>
  <c r="S5" i="1" s="1"/>
  <c r="T5" i="1" s="1"/>
  <c r="Q7" i="1"/>
  <c r="T6" i="1"/>
  <c r="Q4" i="1"/>
  <c r="T4" i="1" s="1"/>
  <c r="T7" i="1"/>
  <c r="Q8" i="1"/>
  <c r="T8" i="1" s="1"/>
</calcChain>
</file>

<file path=xl/sharedStrings.xml><?xml version="1.0" encoding="utf-8"?>
<sst xmlns="http://schemas.openxmlformats.org/spreadsheetml/2006/main" count="36" uniqueCount="23">
  <si>
    <t>Kincir Terbuka</t>
  </si>
  <si>
    <t>Q (m3/h)</t>
  </si>
  <si>
    <t>v1 DW</t>
  </si>
  <si>
    <t>v2 aktual (m/s)</t>
  </si>
  <si>
    <t>h1 (m)</t>
  </si>
  <si>
    <t>h2 (m)</t>
  </si>
  <si>
    <t>n DW</t>
  </si>
  <si>
    <t>T (kg cm)</t>
  </si>
  <si>
    <t>Q (m3/s)</t>
  </si>
  <si>
    <t>T DW</t>
  </si>
  <si>
    <t>v1^2  aktual (m/s)</t>
  </si>
  <si>
    <t>v2^2 aktual (m/s)</t>
  </si>
  <si>
    <t>H (m)</t>
  </si>
  <si>
    <t>Pin DW</t>
  </si>
  <si>
    <t>η DW</t>
  </si>
  <si>
    <t>Kincir Tertutup</t>
  </si>
  <si>
    <t>v1 DDW</t>
  </si>
  <si>
    <t>n DDW</t>
  </si>
  <si>
    <t>T DDW</t>
  </si>
  <si>
    <t>Pin DDW</t>
  </si>
  <si>
    <t>η DDW</t>
  </si>
  <si>
    <t>Pout DDW</t>
  </si>
  <si>
    <t>Pout DW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</si>
</sst>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8">
    <xf numFmtId="0" fontId="0" fillId="0" borderId="0" xfId="0"/>
    <xf numFmtId="0" fontId="1" fillId="0" borderId="0" xfId="1"/>
    <xf numFmtId="0" fontId="2" fillId="0" borderId="0" xfId="1" applyFont="1"/>
    <xf numFmtId="2" fontId="0" fillId="0" borderId="0" xfId="0" applyNumberFormat="1"/>
    <xf numFmtId="164" fontId="0" fillId="0" borderId="0" xfId="0" applyNumberFormat="1"/>
    <xf numFmtId="165" fontId="1" fillId="0" borderId="0" xfId="1" applyNumberFormat="1"/>
    <xf numFmtId="2" fontId="1" fillId="0" borderId="0" xfId="1" applyNumberFormat="1"/>
    <xf numFmtId="164" fontId="1" fillId="0" borderId="0" xfId="1" applyNumberForma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313670166229222"/>
          <c:y val="5.0925925925925923E-2"/>
          <c:w val="0.86686329833770781"/>
          <c:h val="0.7166433362496355"/>
        </c:manualLayout>
      </c:layout>
      <c:lineChart>
        <c:grouping val="standard"/>
        <c:varyColors val="0"/>
        <c:ser>
          <c:idx val="0"/>
          <c:order val="0"/>
          <c:tx>
            <c:strRef>
              <c:f>Sheet1!$T$3</c:f>
              <c:strCache>
                <c:ptCount val="1"/>
                <c:pt idx="0">
                  <c:v>η DW</c:v>
                </c:pt>
              </c:strCache>
            </c:strRef>
          </c:tx>
          <c:spPr>
            <a:ln w="95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[1]Sheet2!$C$4:$C$8</c:f>
              <c:numCache>
                <c:formatCode>General</c:formatCode>
                <c:ptCount val="5"/>
                <c:pt idx="0">
                  <c:v>20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  <c:pt idx="4">
                  <c:v>120</c:v>
                </c:pt>
              </c:numCache>
            </c:numRef>
          </c:cat>
          <c:val>
            <c:numRef>
              <c:f>Sheet1!$T$4:$T$8</c:f>
              <c:numCache>
                <c:formatCode>0.00</c:formatCode>
                <c:ptCount val="5"/>
                <c:pt idx="0">
                  <c:v>30.297797421227816</c:v>
                </c:pt>
                <c:pt idx="1">
                  <c:v>55.485740363740007</c:v>
                </c:pt>
                <c:pt idx="2">
                  <c:v>26.203453753091161</c:v>
                </c:pt>
                <c:pt idx="3">
                  <c:v>21.53260191898886</c:v>
                </c:pt>
                <c:pt idx="4">
                  <c:v>18.173717453077668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ECC-4CF5-90E8-CB05C601B73E}"/>
            </c:ext>
          </c:extLst>
        </c:ser>
        <c:ser>
          <c:idx val="1"/>
          <c:order val="1"/>
          <c:tx>
            <c:strRef>
              <c:f>Sheet1!$T$12</c:f>
              <c:strCache>
                <c:ptCount val="1"/>
                <c:pt idx="0">
                  <c:v>η DDW</c:v>
                </c:pt>
              </c:strCache>
            </c:strRef>
          </c:tx>
          <c:spPr>
            <a:ln w="95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[1]Sheet2!$C$4:$C$8</c:f>
              <c:numCache>
                <c:formatCode>General</c:formatCode>
                <c:ptCount val="5"/>
                <c:pt idx="0">
                  <c:v>20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  <c:pt idx="4">
                  <c:v>120</c:v>
                </c:pt>
              </c:numCache>
            </c:numRef>
          </c:cat>
          <c:val>
            <c:numRef>
              <c:f>Sheet1!$T$13:$T$17</c:f>
              <c:numCache>
                <c:formatCode>0.00</c:formatCode>
                <c:ptCount val="5"/>
                <c:pt idx="0">
                  <c:v>46.379675707061921</c:v>
                </c:pt>
                <c:pt idx="1">
                  <c:v>71.217987681849905</c:v>
                </c:pt>
                <c:pt idx="2">
                  <c:v>45.778401503405632</c:v>
                </c:pt>
                <c:pt idx="3">
                  <c:v>25.143171736457209</c:v>
                </c:pt>
                <c:pt idx="4">
                  <c:v>21.016410234838879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ECC-4CF5-90E8-CB05C601B7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4103808"/>
        <c:axId val="284105728"/>
      </c:lineChart>
      <c:catAx>
        <c:axId val="2841038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Q [m3/h]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4105728"/>
        <c:crosses val="autoZero"/>
        <c:auto val="1"/>
        <c:lblAlgn val="ctr"/>
        <c:lblOffset val="100"/>
        <c:noMultiLvlLbl val="0"/>
      </c:catAx>
      <c:valAx>
        <c:axId val="284105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latin typeface="Symbol" panose="05050102010706020507" pitchFamily="18" charset="2"/>
                  </a:rPr>
                  <a:t>h</a:t>
                </a:r>
                <a:r>
                  <a:rPr lang="en-US" b="1"/>
                  <a:t> [%]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41038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"/>
          <c:y val="0.91319335083114628"/>
          <c:w val="1"/>
          <c:h val="8.565033537474478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94087636635782"/>
          <c:y val="5.0925925925925923E-2"/>
          <c:w val="0.72721542337328315"/>
          <c:h val="0.7351618547681541"/>
        </c:manualLayout>
      </c:layout>
      <c:lineChart>
        <c:grouping val="standard"/>
        <c:varyColors val="0"/>
        <c:ser>
          <c:idx val="4"/>
          <c:order val="4"/>
          <c:tx>
            <c:strRef>
              <c:f>Sheet1!$H$3</c:f>
              <c:strCache>
                <c:ptCount val="1"/>
                <c:pt idx="0">
                  <c:v>n DW</c:v>
                </c:pt>
              </c:strCache>
            </c:strRef>
          </c:tx>
          <c:spPr>
            <a:ln w="9525"/>
          </c:spPr>
          <c:marker>
            <c:symbol val="none"/>
          </c:marker>
          <c:val>
            <c:numRef>
              <c:f>Sheet1!$H$4:$H$8</c:f>
              <c:numCache>
                <c:formatCode>0.00</c:formatCode>
                <c:ptCount val="5"/>
                <c:pt idx="0">
                  <c:v>3.2666666666666671</c:v>
                </c:pt>
                <c:pt idx="1">
                  <c:v>6.4666666666666659</c:v>
                </c:pt>
                <c:pt idx="2">
                  <c:v>15.200000000000001</c:v>
                </c:pt>
                <c:pt idx="3">
                  <c:v>19.5</c:v>
                </c:pt>
                <c:pt idx="4">
                  <c:v>23.566666666666666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Sheet1!$H$12</c:f>
              <c:strCache>
                <c:ptCount val="1"/>
                <c:pt idx="0">
                  <c:v>n DDW</c:v>
                </c:pt>
              </c:strCache>
            </c:strRef>
          </c:tx>
          <c:spPr>
            <a:ln w="9525"/>
          </c:spPr>
          <c:marker>
            <c:symbol val="none"/>
          </c:marker>
          <c:val>
            <c:numRef>
              <c:f>Sheet1!$H$13:$H$17</c:f>
              <c:numCache>
                <c:formatCode>0.00</c:formatCode>
                <c:ptCount val="5"/>
                <c:pt idx="0">
                  <c:v>5.3</c:v>
                </c:pt>
                <c:pt idx="1">
                  <c:v>13.6</c:v>
                </c:pt>
                <c:pt idx="2">
                  <c:v>19.566666666666666</c:v>
                </c:pt>
                <c:pt idx="3">
                  <c:v>23.366666666666664</c:v>
                </c:pt>
                <c:pt idx="4">
                  <c:v>25.066666666666663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4128768"/>
        <c:axId val="284130688"/>
      </c:lineChart>
      <c:lineChart>
        <c:grouping val="standard"/>
        <c:varyColors val="0"/>
        <c:ser>
          <c:idx val="0"/>
          <c:order val="0"/>
          <c:tx>
            <c:strRef>
              <c:f>Sheet1!$R$3</c:f>
              <c:strCache>
                <c:ptCount val="1"/>
                <c:pt idx="0">
                  <c:v>Pout DW</c:v>
                </c:pt>
              </c:strCache>
            </c:strRef>
          </c:tx>
          <c:spPr>
            <a:ln w="95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[1]Sheet2!$C$4:$C$8</c:f>
              <c:numCache>
                <c:formatCode>General</c:formatCode>
                <c:ptCount val="5"/>
                <c:pt idx="0">
                  <c:v>20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  <c:pt idx="4">
                  <c:v>120</c:v>
                </c:pt>
              </c:numCache>
            </c:numRef>
          </c:cat>
          <c:val>
            <c:numRef>
              <c:f>Sheet1!$R$4:$R$8</c:f>
              <c:numCache>
                <c:formatCode>0.00</c:formatCode>
                <c:ptCount val="5"/>
                <c:pt idx="0">
                  <c:v>0.24472727518784171</c:v>
                </c:pt>
                <c:pt idx="1">
                  <c:v>0.47339938294187089</c:v>
                </c:pt>
                <c:pt idx="2">
                  <c:v>1.1335313098440485</c:v>
                </c:pt>
                <c:pt idx="3">
                  <c:v>1.4075068126368113</c:v>
                </c:pt>
                <c:pt idx="4">
                  <c:v>1.7655324852837151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152-4725-8F05-7A6E1B2A30D3}"/>
            </c:ext>
          </c:extLst>
        </c:ser>
        <c:ser>
          <c:idx val="1"/>
          <c:order val="1"/>
          <c:tx>
            <c:strRef>
              <c:f>Sheet1!$R$12</c:f>
              <c:strCache>
                <c:ptCount val="1"/>
                <c:pt idx="0">
                  <c:v>Pout DDW</c:v>
                </c:pt>
              </c:strCache>
            </c:strRef>
          </c:tx>
          <c:spPr>
            <a:ln w="95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[1]Sheet2!$C$4:$C$8</c:f>
              <c:numCache>
                <c:formatCode>General</c:formatCode>
                <c:ptCount val="5"/>
                <c:pt idx="0">
                  <c:v>20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  <c:pt idx="4">
                  <c:v>120</c:v>
                </c:pt>
              </c:numCache>
            </c:numRef>
          </c:cat>
          <c:val>
            <c:numRef>
              <c:f>Sheet1!$R$13:$R$17</c:f>
              <c:numCache>
                <c:formatCode>0.00</c:formatCode>
                <c:ptCount val="5"/>
                <c:pt idx="0">
                  <c:v>0.38436618171800235</c:v>
                </c:pt>
                <c:pt idx="1">
                  <c:v>1.0607357211384676</c:v>
                </c:pt>
                <c:pt idx="2">
                  <c:v>1.4926402501800236</c:v>
                </c:pt>
                <c:pt idx="3">
                  <c:v>1.790516059039029</c:v>
                </c:pt>
                <c:pt idx="4">
                  <c:v>1.9808062821466013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152-4725-8F05-7A6E1B2A30D3}"/>
            </c:ext>
          </c:extLst>
        </c:ser>
        <c:ser>
          <c:idx val="2"/>
          <c:order val="2"/>
          <c:tx>
            <c:strRef>
              <c:f>Sheet1!$S$3</c:f>
              <c:strCache>
                <c:ptCount val="1"/>
                <c:pt idx="0">
                  <c:v>Pin DW</c:v>
                </c:pt>
              </c:strCache>
            </c:strRef>
          </c:tx>
          <c:spPr>
            <a:ln w="9525"/>
          </c:spPr>
          <c:marker>
            <c:symbol val="none"/>
          </c:marker>
          <c:val>
            <c:numRef>
              <c:f>Sheet1!$S$4:$S$8</c:f>
              <c:numCache>
                <c:formatCode>0.00</c:formatCode>
                <c:ptCount val="5"/>
                <c:pt idx="0">
                  <c:v>0.80773949269452916</c:v>
                </c:pt>
                <c:pt idx="1">
                  <c:v>0.85319107186544441</c:v>
                </c:pt>
                <c:pt idx="2">
                  <c:v>4.3258851314984703</c:v>
                </c:pt>
                <c:pt idx="3">
                  <c:v>6.5366313738219413</c:v>
                </c:pt>
                <c:pt idx="4">
                  <c:v>9.7147569826707478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Sheet1!$S$12</c:f>
              <c:strCache>
                <c:ptCount val="1"/>
                <c:pt idx="0">
                  <c:v>Pin DDW</c:v>
                </c:pt>
              </c:strCache>
            </c:strRef>
          </c:tx>
          <c:spPr>
            <a:ln w="9525"/>
          </c:spPr>
          <c:marker>
            <c:symbol val="none"/>
          </c:marker>
          <c:val>
            <c:numRef>
              <c:f>Sheet1!$S$13:$S$17</c:f>
              <c:numCache>
                <c:formatCode>0.00</c:formatCode>
                <c:ptCount val="5"/>
                <c:pt idx="0">
                  <c:v>0.828738398572885</c:v>
                </c:pt>
                <c:pt idx="1">
                  <c:v>1.4894210797938607</c:v>
                </c:pt>
                <c:pt idx="2">
                  <c:v>3.2605774801223242</c:v>
                </c:pt>
                <c:pt idx="3">
                  <c:v>7.1212815861365986</c:v>
                </c:pt>
                <c:pt idx="4">
                  <c:v>9.4250457619209431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968832"/>
        <c:axId val="46966272"/>
      </c:lineChart>
      <c:catAx>
        <c:axId val="2841287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Q [m3/h]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4130688"/>
        <c:crosses val="autoZero"/>
        <c:auto val="1"/>
        <c:lblAlgn val="ctr"/>
        <c:lblOffset val="100"/>
        <c:noMultiLvlLbl val="0"/>
      </c:catAx>
      <c:valAx>
        <c:axId val="284130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 [rpm]</a:t>
                </a:r>
              </a:p>
            </c:rich>
          </c:tx>
          <c:layout>
            <c:manualLayout>
              <c:xMode val="edge"/>
              <c:yMode val="edge"/>
              <c:x val="2.1284086477142161E-3"/>
              <c:y val="0.33767349081364828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4128768"/>
        <c:crosses val="autoZero"/>
        <c:crossBetween val="between"/>
      </c:valAx>
      <c:valAx>
        <c:axId val="46966272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baseline="0">
                    <a:effectLst/>
                  </a:rPr>
                  <a:t> Pout [W] &amp; Pin [W]</a:t>
                </a:r>
                <a:endParaRPr lang="en-US" sz="1000" b="0"/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crossAx val="46968832"/>
        <c:crosses val="max"/>
        <c:crossBetween val="between"/>
      </c:valAx>
      <c:catAx>
        <c:axId val="469688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6966272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"/>
          <c:y val="0.92245261009040536"/>
          <c:w val="1"/>
          <c:h val="7.75475065616797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7620</xdr:colOff>
      <xdr:row>17</xdr:row>
      <xdr:rowOff>66675</xdr:rowOff>
    </xdr:from>
    <xdr:to>
      <xdr:col>24</xdr:col>
      <xdr:colOff>312420</xdr:colOff>
      <xdr:row>32</xdr:row>
      <xdr:rowOff>66675</xdr:rowOff>
    </xdr:to>
    <xdr:graphicFrame macro="">
      <xdr:nvGraphicFramePr>
        <xdr:cNvPr id="7" name="Chart 6">
          <a:extLst>
            <a:ext uri="{FF2B5EF4-FFF2-40B4-BE49-F238E27FC236}">
              <a16:creationId xmlns="" xmlns:a16="http://schemas.microsoft.com/office/drawing/2014/main" id="{52D52392-A3CA-45CD-B9B7-18682D3786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18</xdr:row>
      <xdr:rowOff>0</xdr:rowOff>
    </xdr:from>
    <xdr:to>
      <xdr:col>16</xdr:col>
      <xdr:colOff>304800</xdr:colOff>
      <xdr:row>33</xdr:row>
      <xdr:rowOff>0</xdr:rowOff>
    </xdr:to>
    <xdr:graphicFrame macro="">
      <xdr:nvGraphicFramePr>
        <xdr:cNvPr id="8" name="Chart 7">
          <a:extLst>
            <a:ext uri="{FF2B5EF4-FFF2-40B4-BE49-F238E27FC236}">
              <a16:creationId xmlns="" xmlns:a16="http://schemas.microsoft.com/office/drawing/2014/main" id="{40E2009E-853A-482E-A749-3446C883AB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27</xdr:col>
      <xdr:colOff>220980</xdr:colOff>
      <xdr:row>45</xdr:row>
      <xdr:rowOff>175260</xdr:rowOff>
    </xdr:from>
    <xdr:to>
      <xdr:col>28</xdr:col>
      <xdr:colOff>266700</xdr:colOff>
      <xdr:row>46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="" xmlns:a16="http://schemas.microsoft.com/office/drawing/2014/main" id="{40CA6D05-0110-4CD7-A140-49C36F0D2859}"/>
            </a:ext>
          </a:extLst>
        </xdr:cNvPr>
        <xdr:cNvCxnSpPr/>
      </xdr:nvCxnSpPr>
      <xdr:spPr>
        <a:xfrm>
          <a:off x="17337405" y="8747760"/>
          <a:ext cx="655320" cy="1524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N%20MUGISIDI/OneDrive/PENELITIAN/HIBAH%20DIKTI/PUPT/Irfan%20erwin/Pengumpulan%20data%20penelitian%20Irfa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bereng 0 kincir terbuka"/>
      <sheetName val="tembereng 0 kincir tertutup"/>
      <sheetName val="tembereng 1 kincir terbuka"/>
      <sheetName val="tembereng 1 kincir tertutup"/>
      <sheetName val="tembereng 2 lrs kincir terbuka"/>
      <sheetName val="tembereng 2 lrs kincir tertutup"/>
      <sheetName val="tembereng 2 kincir terbuka"/>
      <sheetName val="tembereng 2 kincir tertutup"/>
      <sheetName val="Sheet2"/>
      <sheetName val="Sheet3"/>
      <sheetName val="tembereng 3 kincir terbuka"/>
      <sheetName val="tembereng 3 kincir tertutup"/>
      <sheetName val="tembereng 4 kincir terbuka"/>
      <sheetName val="tembereng 4 kincir tertutup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S3">
            <v>20</v>
          </cell>
          <cell r="AA3">
            <v>5.5555555555555558E-3</v>
          </cell>
        </row>
        <row r="4">
          <cell r="S4">
            <v>30</v>
          </cell>
          <cell r="AA4">
            <v>8.3333333333333332E-3</v>
          </cell>
        </row>
        <row r="5">
          <cell r="S5">
            <v>60</v>
          </cell>
          <cell r="AA5">
            <v>1.6666666666666666E-2</v>
          </cell>
        </row>
        <row r="6">
          <cell r="S6">
            <v>90</v>
          </cell>
          <cell r="AA6">
            <v>2.5000000000000001E-2</v>
          </cell>
        </row>
        <row r="7">
          <cell r="S7">
            <v>120</v>
          </cell>
          <cell r="AA7">
            <v>3.3333333333333333E-2</v>
          </cell>
        </row>
      </sheetData>
      <sheetData sheetId="7">
        <row r="3">
          <cell r="S3">
            <v>20</v>
          </cell>
          <cell r="AA3">
            <v>5.5555555555555558E-3</v>
          </cell>
        </row>
        <row r="4">
          <cell r="S4">
            <v>30</v>
          </cell>
          <cell r="AA4">
            <v>8.3333333333333332E-3</v>
          </cell>
        </row>
        <row r="5">
          <cell r="S5">
            <v>60</v>
          </cell>
          <cell r="AA5">
            <v>1.6666666666666666E-2</v>
          </cell>
        </row>
        <row r="6">
          <cell r="S6">
            <v>90</v>
          </cell>
          <cell r="AA6">
            <v>2.5000000000000001E-2</v>
          </cell>
        </row>
        <row r="7">
          <cell r="S7">
            <v>120</v>
          </cell>
          <cell r="AA7">
            <v>3.3333333333333333E-2</v>
          </cell>
        </row>
      </sheetData>
      <sheetData sheetId="8">
        <row r="3">
          <cell r="D3" t="str">
            <v>v1 DW</v>
          </cell>
          <cell r="R3" t="str">
            <v>Po DW</v>
          </cell>
          <cell r="T3" t="str">
            <v>η DW</v>
          </cell>
          <cell r="Z3" t="str">
            <v>v DW</v>
          </cell>
        </row>
        <row r="4">
          <cell r="C4">
            <v>20</v>
          </cell>
          <cell r="D4">
            <v>0.18</v>
          </cell>
          <cell r="R4">
            <v>0.24460320888888895</v>
          </cell>
          <cell r="T4">
            <v>30.311014340987647</v>
          </cell>
          <cell r="Y4">
            <v>1.4886054421768699E-2</v>
          </cell>
          <cell r="Z4">
            <v>5.1312680008633295E-2</v>
          </cell>
        </row>
        <row r="5">
          <cell r="C5">
            <v>30</v>
          </cell>
          <cell r="D5">
            <v>0.25</v>
          </cell>
          <cell r="R5">
            <v>0.47315938962962961</v>
          </cell>
          <cell r="T5">
            <v>55.579270351356371</v>
          </cell>
          <cell r="Y5">
            <v>1.0469387755102047E-2</v>
          </cell>
          <cell r="Z5">
            <v>0.10157816246606996</v>
          </cell>
        </row>
        <row r="6">
          <cell r="C6">
            <v>60</v>
          </cell>
          <cell r="D6">
            <v>0.32</v>
          </cell>
          <cell r="R6">
            <v>1.1329566577777781</v>
          </cell>
          <cell r="T6">
            <v>26.217728346585655</v>
          </cell>
          <cell r="Y6">
            <v>2.6571428571428579E-2</v>
          </cell>
          <cell r="Z6">
            <v>0.23876104167282428</v>
          </cell>
        </row>
        <row r="7">
          <cell r="C7">
            <v>90</v>
          </cell>
          <cell r="R7">
            <v>1.4067932666666672</v>
          </cell>
          <cell r="T7">
            <v>21.551947255583119</v>
          </cell>
          <cell r="Y7">
            <v>2.6757724258540477E-2</v>
          </cell>
          <cell r="Z7">
            <v>0.30630528372500482</v>
          </cell>
        </row>
        <row r="8">
          <cell r="C8">
            <v>120</v>
          </cell>
          <cell r="R8">
            <v>1.7646374355555561</v>
          </cell>
          <cell r="T8">
            <v>18.190481051757999</v>
          </cell>
          <cell r="Y8">
            <v>2.9824829931972802E-2</v>
          </cell>
          <cell r="Z8">
            <v>0.3701843343479973</v>
          </cell>
        </row>
        <row r="12">
          <cell r="D12" t="str">
            <v>v1 DDW</v>
          </cell>
          <cell r="R12" t="str">
            <v>Po DDW</v>
          </cell>
          <cell r="T12" t="str">
            <v>η DDW</v>
          </cell>
          <cell r="Z12" t="str">
            <v>v DDW</v>
          </cell>
        </row>
        <row r="13">
          <cell r="D13">
            <v>0.20000000000000004</v>
          </cell>
          <cell r="R13">
            <v>0.38417132444444441</v>
          </cell>
          <cell r="T13">
            <v>46.397597901686524</v>
          </cell>
          <cell r="Y13">
            <v>1.5273809523809523E-2</v>
          </cell>
          <cell r="Z13">
            <v>8.3252205320129516E-2</v>
          </cell>
        </row>
        <row r="14">
          <cell r="D14">
            <v>0.26666666666666666</v>
          </cell>
          <cell r="R14">
            <v>1.0601979733333335</v>
          </cell>
          <cell r="T14">
            <v>71.266648074076059</v>
          </cell>
          <cell r="Y14">
            <v>1.8294784580498852E-2</v>
          </cell>
          <cell r="Z14">
            <v>0.21362830044410594</v>
          </cell>
        </row>
        <row r="15">
          <cell r="D15">
            <v>0.33666666666666667</v>
          </cell>
          <cell r="R15">
            <v>1.4918835451851853</v>
          </cell>
          <cell r="T15">
            <v>45.824270279000885</v>
          </cell>
          <cell r="Y15">
            <v>2.0018707482993198E-2</v>
          </cell>
          <cell r="Z15">
            <v>0.30735248127620146</v>
          </cell>
        </row>
        <row r="16">
          <cell r="R16">
            <v>1.7896083437037034</v>
          </cell>
          <cell r="T16">
            <v>25.161039090164746</v>
          </cell>
          <cell r="Y16">
            <v>2.9156462585034015E-2</v>
          </cell>
          <cell r="Z16">
            <v>0.36704274169440748</v>
          </cell>
        </row>
        <row r="17">
          <cell r="R17">
            <v>1.9798020977777775</v>
          </cell>
          <cell r="T17">
            <v>21.036639619328625</v>
          </cell>
          <cell r="Y17">
            <v>2.8934240362811794E-2</v>
          </cell>
          <cell r="Z17">
            <v>0.39374627924992073</v>
          </cell>
        </row>
      </sheetData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AA37"/>
  <sheetViews>
    <sheetView tabSelected="1" topLeftCell="H1" workbookViewId="0">
      <selection activeCell="W8" sqref="W8"/>
    </sheetView>
  </sheetViews>
  <sheetFormatPr defaultRowHeight="15" x14ac:dyDescent="0.25"/>
  <cols>
    <col min="4" max="7" width="9.5703125" bestFit="1" customWidth="1"/>
    <col min="8" max="8" width="10.5703125" bestFit="1" customWidth="1"/>
    <col min="9" max="9" width="9.5703125" bestFit="1" customWidth="1"/>
    <col min="11" max="18" width="9.5703125" bestFit="1" customWidth="1"/>
    <col min="19" max="20" width="10.5703125" bestFit="1" customWidth="1"/>
  </cols>
  <sheetData>
    <row r="2" spans="3:26" x14ac:dyDescent="0.25">
      <c r="C2" t="s">
        <v>0</v>
      </c>
    </row>
    <row r="3" spans="3:26" x14ac:dyDescent="0.25"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/>
      <c r="K3" s="1" t="s">
        <v>8</v>
      </c>
      <c r="L3" s="1" t="s">
        <v>9</v>
      </c>
      <c r="M3" s="1" t="s">
        <v>10</v>
      </c>
      <c r="N3" s="1" t="s">
        <v>11</v>
      </c>
      <c r="O3" s="1" t="s">
        <v>4</v>
      </c>
      <c r="P3" s="1" t="s">
        <v>5</v>
      </c>
      <c r="Q3" s="1" t="s">
        <v>12</v>
      </c>
      <c r="R3" s="1" t="s">
        <v>22</v>
      </c>
      <c r="S3" s="1" t="s">
        <v>13</v>
      </c>
      <c r="T3" s="2" t="s">
        <v>14</v>
      </c>
    </row>
    <row r="4" spans="3:26" x14ac:dyDescent="0.25">
      <c r="C4">
        <f>'[1]tembereng 2 kincir terbuka'!S3</f>
        <v>20</v>
      </c>
      <c r="D4" s="3">
        <v>0.18</v>
      </c>
      <c r="E4" s="3">
        <v>0.55000000000000004</v>
      </c>
      <c r="F4" s="3">
        <v>4.1666666666666664E-2</v>
      </c>
      <c r="G4" s="4">
        <v>1.3000000000000003E-2</v>
      </c>
      <c r="H4" s="3">
        <v>3.2666666666666671</v>
      </c>
      <c r="I4" s="3">
        <v>7.3</v>
      </c>
      <c r="J4" s="3"/>
      <c r="K4" s="3">
        <f>'[1]tembereng 2 kincir terbuka'!AA3</f>
        <v>5.5555555555555558E-3</v>
      </c>
      <c r="L4" s="6">
        <f>I4*0.098</f>
        <v>0.71540000000000004</v>
      </c>
      <c r="M4" s="6">
        <f t="shared" ref="M4:N8" si="0">D4^2</f>
        <v>3.2399999999999998E-2</v>
      </c>
      <c r="N4" s="6">
        <f t="shared" si="0"/>
        <v>0.30250000000000005</v>
      </c>
      <c r="O4" s="6">
        <f>F4+(M4/(2*9.81))</f>
        <v>4.3318042813455658E-2</v>
      </c>
      <c r="P4" s="6">
        <f>G4+(N4/(2*9.81))</f>
        <v>2.8417940876656479E-2</v>
      </c>
      <c r="Q4" s="7">
        <f>O4-P4</f>
        <v>1.4900101936799179E-2</v>
      </c>
      <c r="R4" s="6">
        <f>(2*PI()*H4*L4)/60</f>
        <v>0.24472727518784171</v>
      </c>
      <c r="S4" s="6">
        <f>9.8*995.7*K4*Q4</f>
        <v>0.80773949269452916</v>
      </c>
      <c r="T4" s="6">
        <f>(R4/S4)*100</f>
        <v>30.297797421227816</v>
      </c>
      <c r="U4" s="3"/>
      <c r="Y4" s="3"/>
      <c r="Z4" s="3"/>
    </row>
    <row r="5" spans="3:26" x14ac:dyDescent="0.25">
      <c r="C5">
        <f>'[1]tembereng 2 kincir terbuka'!S4</f>
        <v>30</v>
      </c>
      <c r="D5" s="3">
        <v>0.25</v>
      </c>
      <c r="E5" s="3">
        <v>0.71</v>
      </c>
      <c r="F5" s="3">
        <v>5.1000000000000011E-2</v>
      </c>
      <c r="G5" s="4">
        <v>1.8000000000000002E-2</v>
      </c>
      <c r="H5" s="3">
        <v>6.4666666666666659</v>
      </c>
      <c r="I5" s="3">
        <v>7.1333333333333329</v>
      </c>
      <c r="J5" s="3"/>
      <c r="K5" s="3">
        <f>'[1]tembereng 2 kincir terbuka'!AA4</f>
        <v>8.3333333333333332E-3</v>
      </c>
      <c r="L5" s="6">
        <f>I5*0.098</f>
        <v>0.69906666666666661</v>
      </c>
      <c r="M5" s="6">
        <f t="shared" si="0"/>
        <v>6.25E-2</v>
      </c>
      <c r="N5" s="6">
        <f t="shared" si="0"/>
        <v>0.50409999999999999</v>
      </c>
      <c r="O5" s="6">
        <f t="shared" ref="O5:O8" si="1">F5+(M5/(2*9.81))</f>
        <v>5.4185524974515814E-2</v>
      </c>
      <c r="P5" s="6">
        <f t="shared" ref="P5:P8" si="2">G5+(N5/(2*9.81))</f>
        <v>4.369317023445464E-2</v>
      </c>
      <c r="Q5" s="7">
        <f>O5-P5</f>
        <v>1.0492354740061174E-2</v>
      </c>
      <c r="R5" s="6">
        <f t="shared" ref="R5:R8" si="3">(2*PI()*H5*L5)/60</f>
        <v>0.47339938294187089</v>
      </c>
      <c r="S5" s="6">
        <f t="shared" ref="S5:S8" si="4">9.8*995.7*K5*Q5</f>
        <v>0.85319107186544441</v>
      </c>
      <c r="T5" s="6">
        <f>(R5/S5)*100</f>
        <v>55.485740363740007</v>
      </c>
      <c r="U5" s="3"/>
      <c r="Y5" s="3"/>
      <c r="Z5" s="3"/>
    </row>
    <row r="6" spans="3:26" x14ac:dyDescent="0.25">
      <c r="C6">
        <f>'[1]tembereng 2 kincir terbuka'!S5</f>
        <v>60</v>
      </c>
      <c r="D6" s="3">
        <v>0.32</v>
      </c>
      <c r="E6" s="3">
        <v>0.8</v>
      </c>
      <c r="F6" s="3">
        <v>7.2666666666666671E-2</v>
      </c>
      <c r="G6" s="4">
        <v>1.8666666666666668E-2</v>
      </c>
      <c r="H6" s="3">
        <v>15.200000000000001</v>
      </c>
      <c r="I6" s="3">
        <v>7.2666666666666666</v>
      </c>
      <c r="J6" s="3"/>
      <c r="K6" s="3">
        <f>'[1]tembereng 2 kincir terbuka'!AA5</f>
        <v>1.6666666666666666E-2</v>
      </c>
      <c r="L6" s="6">
        <f>I6*0.098</f>
        <v>0.7121333333333334</v>
      </c>
      <c r="M6" s="6">
        <f t="shared" si="0"/>
        <v>0.1024</v>
      </c>
      <c r="N6" s="6">
        <f t="shared" si="0"/>
        <v>0.64000000000000012</v>
      </c>
      <c r="O6" s="6">
        <f t="shared" si="1"/>
        <v>7.788583078491336E-2</v>
      </c>
      <c r="P6" s="6">
        <f t="shared" si="2"/>
        <v>5.1286442405708468E-2</v>
      </c>
      <c r="Q6" s="7">
        <f>O6-P6</f>
        <v>2.6599388379204891E-2</v>
      </c>
      <c r="R6" s="6">
        <f t="shared" si="3"/>
        <v>1.1335313098440485</v>
      </c>
      <c r="S6" s="6">
        <f t="shared" si="4"/>
        <v>4.3258851314984703</v>
      </c>
      <c r="T6" s="6">
        <f>(R6/S6)*100</f>
        <v>26.203453753091161</v>
      </c>
      <c r="U6" s="3"/>
      <c r="Y6" s="3"/>
      <c r="Z6" s="3"/>
    </row>
    <row r="7" spans="3:26" x14ac:dyDescent="0.25">
      <c r="C7">
        <f>'[1]tembereng 2 kincir terbuka'!S6</f>
        <v>90</v>
      </c>
      <c r="D7" s="3">
        <v>0.35069178604684592</v>
      </c>
      <c r="E7" s="3">
        <v>0.92</v>
      </c>
      <c r="F7" s="3">
        <v>8.3333333333333329E-2</v>
      </c>
      <c r="G7" s="4">
        <v>1.9666666666666666E-2</v>
      </c>
      <c r="H7" s="3">
        <v>19.5</v>
      </c>
      <c r="I7" s="3">
        <v>7.0333333333333341</v>
      </c>
      <c r="J7" s="3"/>
      <c r="K7" s="3">
        <f>'[1]tembereng 2 kincir terbuka'!AA6</f>
        <v>2.5000000000000001E-2</v>
      </c>
      <c r="L7" s="6">
        <f>I7*0.098</f>
        <v>0.68926666666666681</v>
      </c>
      <c r="M7" s="6">
        <f t="shared" si="0"/>
        <v>0.12298472880072675</v>
      </c>
      <c r="N7" s="6">
        <f t="shared" si="0"/>
        <v>0.84640000000000004</v>
      </c>
      <c r="O7" s="6">
        <f t="shared" si="1"/>
        <v>8.9601668134593609E-2</v>
      </c>
      <c r="P7" s="6">
        <f t="shared" si="2"/>
        <v>6.2806320081549433E-2</v>
      </c>
      <c r="Q7" s="7">
        <f>O7-P7</f>
        <v>2.6795348053044177E-2</v>
      </c>
      <c r="R7" s="6">
        <f t="shared" si="3"/>
        <v>1.4075068126368113</v>
      </c>
      <c r="S7" s="6">
        <f t="shared" si="4"/>
        <v>6.5366313738219413</v>
      </c>
      <c r="T7" s="6">
        <f>(R7/S7)*100</f>
        <v>21.53260191898886</v>
      </c>
      <c r="U7" s="3"/>
      <c r="Y7" s="3"/>
      <c r="Z7" s="3"/>
    </row>
    <row r="8" spans="3:26" x14ac:dyDescent="0.25">
      <c r="C8">
        <f>'[1]tembereng 2 kincir terbuka'!S7</f>
        <v>120</v>
      </c>
      <c r="D8" s="3">
        <v>0.4</v>
      </c>
      <c r="E8" s="3">
        <v>0.99</v>
      </c>
      <c r="F8" s="3">
        <v>9.4333333333333338E-2</v>
      </c>
      <c r="G8" s="4">
        <v>2.2666666666666668E-2</v>
      </c>
      <c r="H8" s="3">
        <v>23.566666666666666</v>
      </c>
      <c r="I8" s="3">
        <v>7.3000000000000007</v>
      </c>
      <c r="J8" s="3"/>
      <c r="K8" s="3">
        <f>'[1]tembereng 2 kincir terbuka'!AA7</f>
        <v>3.3333333333333333E-2</v>
      </c>
      <c r="L8" s="6">
        <f>I8*0.098</f>
        <v>0.71540000000000015</v>
      </c>
      <c r="M8" s="6">
        <f t="shared" si="0"/>
        <v>0.16000000000000003</v>
      </c>
      <c r="N8" s="6">
        <f t="shared" si="0"/>
        <v>0.98009999999999997</v>
      </c>
      <c r="O8" s="6">
        <f t="shared" si="1"/>
        <v>0.10248827726809379</v>
      </c>
      <c r="P8" s="6">
        <f t="shared" si="2"/>
        <v>7.2620795107033634E-2</v>
      </c>
      <c r="Q8" s="7">
        <f>O8-P8</f>
        <v>2.9867482161060152E-2</v>
      </c>
      <c r="R8" s="6">
        <f t="shared" si="3"/>
        <v>1.7655324852837151</v>
      </c>
      <c r="S8" s="6">
        <f t="shared" si="4"/>
        <v>9.7147569826707478</v>
      </c>
      <c r="T8" s="6">
        <f>(R8/S8)*100</f>
        <v>18.173717453077668</v>
      </c>
      <c r="U8" s="3"/>
      <c r="Y8" s="3"/>
      <c r="Z8" s="3"/>
    </row>
    <row r="10" spans="3:26" x14ac:dyDescent="0.25"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3:26" x14ac:dyDescent="0.25">
      <c r="C11" t="s">
        <v>15</v>
      </c>
    </row>
    <row r="12" spans="3:26" x14ac:dyDescent="0.25">
      <c r="C12" s="1" t="s">
        <v>1</v>
      </c>
      <c r="D12" s="1" t="s">
        <v>16</v>
      </c>
      <c r="E12" s="1" t="s">
        <v>3</v>
      </c>
      <c r="F12" s="1" t="s">
        <v>4</v>
      </c>
      <c r="G12" s="1" t="s">
        <v>5</v>
      </c>
      <c r="H12" s="1" t="s">
        <v>17</v>
      </c>
      <c r="I12" s="1" t="s">
        <v>7</v>
      </c>
      <c r="J12" s="1"/>
      <c r="K12" s="1" t="s">
        <v>8</v>
      </c>
      <c r="L12" s="1" t="s">
        <v>18</v>
      </c>
      <c r="M12" s="1" t="s">
        <v>10</v>
      </c>
      <c r="N12" s="1" t="s">
        <v>11</v>
      </c>
      <c r="O12" s="1" t="s">
        <v>4</v>
      </c>
      <c r="P12" s="1" t="s">
        <v>5</v>
      </c>
      <c r="Q12" s="1" t="s">
        <v>12</v>
      </c>
      <c r="R12" s="1" t="s">
        <v>21</v>
      </c>
      <c r="S12" s="1" t="s">
        <v>19</v>
      </c>
      <c r="T12" s="2" t="s">
        <v>20</v>
      </c>
    </row>
    <row r="13" spans="3:26" x14ac:dyDescent="0.25">
      <c r="C13">
        <f>'[1]tembereng 2 kincir tertutup'!S3</f>
        <v>20</v>
      </c>
      <c r="D13" s="3">
        <v>0.20000000000000004</v>
      </c>
      <c r="E13" s="3">
        <v>0.54999999999999993</v>
      </c>
      <c r="F13" s="3">
        <v>3.9999999999999994E-2</v>
      </c>
      <c r="G13" s="3">
        <v>1.1333333333333334E-2</v>
      </c>
      <c r="H13" s="3">
        <v>5.3</v>
      </c>
      <c r="I13" s="3">
        <v>7.0666666666666664</v>
      </c>
      <c r="J13" s="3"/>
      <c r="K13" s="3">
        <f>'[1]tembereng 2 kincir tertutup'!AA3</f>
        <v>5.5555555555555558E-3</v>
      </c>
      <c r="L13" s="6">
        <f>I13*0.098</f>
        <v>0.69253333333333333</v>
      </c>
      <c r="M13" s="6">
        <f t="shared" ref="M13:M17" si="5">D13^2</f>
        <v>4.0000000000000015E-2</v>
      </c>
      <c r="N13" s="6">
        <f t="shared" ref="N13:N17" si="6">E13^2</f>
        <v>0.30249999999999994</v>
      </c>
      <c r="O13" s="6">
        <f>F13+(M13/(2*9.81))</f>
        <v>4.2038735983690109E-2</v>
      </c>
      <c r="P13" s="6">
        <f>G13+(N13/(2*9.81))</f>
        <v>2.6751274209989802E-2</v>
      </c>
      <c r="Q13" s="7">
        <f>O13-P13</f>
        <v>1.5287461773700307E-2</v>
      </c>
      <c r="R13" s="6">
        <f>(2*PI()*H13*L13)/60</f>
        <v>0.38436618171800235</v>
      </c>
      <c r="S13" s="6">
        <f>9.8*995.7*K13*Q13</f>
        <v>0.828738398572885</v>
      </c>
      <c r="T13" s="6">
        <f>(R13/S13)*100</f>
        <v>46.379675707061921</v>
      </c>
      <c r="U13" s="3"/>
      <c r="Y13" s="3"/>
      <c r="Z13" s="3"/>
    </row>
    <row r="14" spans="3:26" x14ac:dyDescent="0.25">
      <c r="C14">
        <f>'[1]tembereng 2 kincir tertutup'!S4</f>
        <v>30</v>
      </c>
      <c r="D14" s="3">
        <v>0.26666666666666666</v>
      </c>
      <c r="E14" s="3">
        <v>0.70000000000000007</v>
      </c>
      <c r="F14" s="3">
        <v>5.6333333333333326E-2</v>
      </c>
      <c r="G14" s="3">
        <v>1.6666666666666666E-2</v>
      </c>
      <c r="H14" s="3">
        <v>13.6</v>
      </c>
      <c r="I14" s="3">
        <v>7.6000000000000005</v>
      </c>
      <c r="J14" s="3"/>
      <c r="K14" s="3">
        <f>'[1]tembereng 2 kincir tertutup'!AA4</f>
        <v>8.3333333333333332E-3</v>
      </c>
      <c r="L14" s="6">
        <f>I14*0.098</f>
        <v>0.74480000000000013</v>
      </c>
      <c r="M14" s="6">
        <f t="shared" si="5"/>
        <v>7.1111111111111111E-2</v>
      </c>
      <c r="N14" s="6">
        <f t="shared" si="6"/>
        <v>0.4900000000000001</v>
      </c>
      <c r="O14" s="6">
        <f t="shared" ref="O14:O17" si="7">F14+(M14/(2*9.81))</f>
        <v>5.9957752859893527E-2</v>
      </c>
      <c r="P14" s="6">
        <f t="shared" ref="P14:P17" si="8">G14+(N14/(2*9.81))</f>
        <v>4.1641182466870541E-2</v>
      </c>
      <c r="Q14" s="7">
        <f>O14-P14</f>
        <v>1.8316570393022986E-2</v>
      </c>
      <c r="R14" s="6">
        <f t="shared" ref="R14:R17" si="9">(2*PI()*H14*L14)/60</f>
        <v>1.0607357211384676</v>
      </c>
      <c r="S14" s="6">
        <f t="shared" ref="S14:S17" si="10">9.8*995.7*K14*Q14</f>
        <v>1.4894210797938607</v>
      </c>
      <c r="T14" s="6">
        <f>(R14/S14)*100</f>
        <v>71.217987681849905</v>
      </c>
      <c r="U14" s="3"/>
      <c r="Y14" s="3"/>
      <c r="Z14" s="3"/>
    </row>
    <row r="15" spans="3:26" x14ac:dyDescent="0.25">
      <c r="C15">
        <f>'[1]tembereng 2 kincir tertutup'!S5</f>
        <v>60</v>
      </c>
      <c r="D15" s="3">
        <v>0.33666666666666667</v>
      </c>
      <c r="E15" s="3">
        <v>0.83333333333333337</v>
      </c>
      <c r="F15" s="3">
        <v>6.8333333333333343E-2</v>
      </c>
      <c r="G15" s="3">
        <v>1.8666666666666668E-2</v>
      </c>
      <c r="H15" s="3">
        <v>19.566666666666666</v>
      </c>
      <c r="I15" s="3">
        <v>7.4333333333333336</v>
      </c>
      <c r="J15" s="3"/>
      <c r="K15" s="3">
        <f>'[1]tembereng 2 kincir tertutup'!AA5</f>
        <v>1.6666666666666666E-2</v>
      </c>
      <c r="L15" s="6">
        <f>I15*0.098</f>
        <v>0.72846666666666671</v>
      </c>
      <c r="M15" s="6">
        <f t="shared" si="5"/>
        <v>0.11334444444444444</v>
      </c>
      <c r="N15" s="6">
        <f t="shared" si="6"/>
        <v>0.69444444444444453</v>
      </c>
      <c r="O15" s="6">
        <f t="shared" si="7"/>
        <v>7.4110318269339684E-2</v>
      </c>
      <c r="P15" s="6">
        <f t="shared" si="8"/>
        <v>5.406138860573112E-2</v>
      </c>
      <c r="Q15" s="7">
        <f>O15-P15</f>
        <v>2.0048929663608564E-2</v>
      </c>
      <c r="R15" s="6">
        <f t="shared" si="9"/>
        <v>1.4926402501800236</v>
      </c>
      <c r="S15" s="6">
        <f t="shared" si="10"/>
        <v>3.2605774801223242</v>
      </c>
      <c r="T15" s="6">
        <f>(R15/S15)*100</f>
        <v>45.778401503405632</v>
      </c>
      <c r="U15" s="3"/>
      <c r="Y15" s="3"/>
      <c r="Z15" s="3"/>
    </row>
    <row r="16" spans="3:26" x14ac:dyDescent="0.25">
      <c r="C16">
        <f>'[1]tembereng 2 kincir tertutup'!S6</f>
        <v>90</v>
      </c>
      <c r="D16" s="3">
        <v>0.39666666666666667</v>
      </c>
      <c r="E16" s="3">
        <v>0.91666666666666663</v>
      </c>
      <c r="F16" s="3">
        <v>8.5000000000000006E-2</v>
      </c>
      <c r="G16" s="3">
        <v>2.1000000000000001E-2</v>
      </c>
      <c r="H16" s="3">
        <v>23.366666666666664</v>
      </c>
      <c r="I16" s="3">
        <v>7.4666666666666659</v>
      </c>
      <c r="J16" s="3"/>
      <c r="K16" s="3">
        <f>'[1]tembereng 2 kincir tertutup'!AA6</f>
        <v>2.5000000000000001E-2</v>
      </c>
      <c r="L16" s="6">
        <f>I16*0.098</f>
        <v>0.73173333333333324</v>
      </c>
      <c r="M16" s="6">
        <f t="shared" si="5"/>
        <v>0.15734444444444445</v>
      </c>
      <c r="N16" s="6">
        <f t="shared" si="6"/>
        <v>0.84027777777777768</v>
      </c>
      <c r="O16" s="6">
        <f t="shared" si="7"/>
        <v>9.3019594518065477E-2</v>
      </c>
      <c r="P16" s="6">
        <f t="shared" si="8"/>
        <v>6.3827613546267981E-2</v>
      </c>
      <c r="Q16" s="7">
        <f>O16-P16</f>
        <v>2.9191980971797496E-2</v>
      </c>
      <c r="R16" s="6">
        <f t="shared" si="9"/>
        <v>1.790516059039029</v>
      </c>
      <c r="S16" s="6">
        <f t="shared" si="10"/>
        <v>7.1212815861365986</v>
      </c>
      <c r="T16" s="6">
        <f>(R16/S16)*100</f>
        <v>25.143171736457209</v>
      </c>
      <c r="U16" s="3"/>
      <c r="Y16" s="3"/>
      <c r="Z16" s="3"/>
    </row>
    <row r="17" spans="3:26" x14ac:dyDescent="0.25">
      <c r="C17">
        <f>'[1]tembereng 2 kincir tertutup'!S7</f>
        <v>120</v>
      </c>
      <c r="D17" s="3">
        <v>0.42666666666666669</v>
      </c>
      <c r="E17" s="3">
        <v>1</v>
      </c>
      <c r="F17" s="3">
        <v>9.4333333333333338E-2</v>
      </c>
      <c r="G17" s="3">
        <v>2.3666666666666669E-2</v>
      </c>
      <c r="H17" s="3">
        <v>25.066666666666663</v>
      </c>
      <c r="I17" s="3">
        <v>7.7</v>
      </c>
      <c r="J17" s="3"/>
      <c r="K17" s="3">
        <f>'[1]tembereng 2 kincir tertutup'!AA7</f>
        <v>3.3333333333333333E-2</v>
      </c>
      <c r="L17" s="6">
        <f>I17*0.098</f>
        <v>0.75460000000000005</v>
      </c>
      <c r="M17" s="6">
        <f t="shared" si="5"/>
        <v>0.18204444444444448</v>
      </c>
      <c r="N17" s="6">
        <f t="shared" si="6"/>
        <v>1</v>
      </c>
      <c r="O17" s="6">
        <f t="shared" si="7"/>
        <v>0.10361184732132744</v>
      </c>
      <c r="P17" s="6">
        <f t="shared" si="8"/>
        <v>7.4635066258919469E-2</v>
      </c>
      <c r="Q17" s="7">
        <f>O17-P17</f>
        <v>2.8976781062407975E-2</v>
      </c>
      <c r="R17" s="6">
        <f t="shared" si="9"/>
        <v>1.9808062821466013</v>
      </c>
      <c r="S17" s="6">
        <f t="shared" si="10"/>
        <v>9.4250457619209431</v>
      </c>
      <c r="T17" s="6">
        <f>(R17/S17)*100</f>
        <v>21.016410234838879</v>
      </c>
      <c r="U17" s="3"/>
      <c r="Y17" s="3"/>
      <c r="Z17" s="3"/>
    </row>
    <row r="37" spans="13:27" x14ac:dyDescent="0.25"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ismail - [2010]</dc:creator>
  <cp:lastModifiedBy>ismail - [2010]</cp:lastModifiedBy>
  <dcterms:created xsi:type="dcterms:W3CDTF">2020-11-24T08:19:33Z</dcterms:created>
  <dcterms:modified xsi:type="dcterms:W3CDTF">2020-11-24T08:46:18Z</dcterms:modified>
</cp:coreProperties>
</file>