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IMAN\"/>
    </mc:Choice>
  </mc:AlternateContent>
  <xr:revisionPtr revIDLastSave="0" documentId="13_ncr:1_{45740778-E676-45AA-82BD-60BF8EF27EB5}" xr6:coauthVersionLast="47" xr6:coauthVersionMax="47" xr10:uidLastSave="{00000000-0000-0000-0000-000000000000}"/>
  <bookViews>
    <workbookView xWindow="1515" yWindow="1515" windowWidth="15375" windowHeight="7875" xr2:uid="{102A5A9E-B5E3-4091-B694-1345C8C01E7C}"/>
  </bookViews>
  <sheets>
    <sheet name="KIMAN 2D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6" l="1"/>
  <c r="F28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I28" i="6"/>
  <c r="H29" i="6"/>
  <c r="I29" i="6" s="1"/>
  <c r="J29" i="6" s="1"/>
  <c r="H30" i="6"/>
  <c r="I30" i="6" s="1"/>
  <c r="J30" i="6" s="1"/>
  <c r="H31" i="6"/>
  <c r="I31" i="6" s="1"/>
  <c r="J31" i="6" s="1"/>
  <c r="H32" i="6"/>
  <c r="I32" i="6" s="1"/>
  <c r="J32" i="6" s="1"/>
  <c r="H33" i="6"/>
  <c r="I33" i="6" s="1"/>
  <c r="J33" i="6" s="1"/>
  <c r="H34" i="6"/>
  <c r="I34" i="6" s="1"/>
  <c r="J34" i="6" s="1"/>
  <c r="H35" i="6"/>
  <c r="I35" i="6" s="1"/>
  <c r="J35" i="6" s="1"/>
  <c r="H36" i="6"/>
  <c r="I36" i="6" s="1"/>
  <c r="J36" i="6" s="1"/>
  <c r="H37" i="6"/>
  <c r="I37" i="6" s="1"/>
  <c r="J37" i="6" s="1"/>
  <c r="H38" i="6"/>
  <c r="I38" i="6" s="1"/>
  <c r="J38" i="6" s="1"/>
  <c r="H39" i="6"/>
  <c r="I39" i="6" s="1"/>
  <c r="J39" i="6" s="1"/>
  <c r="H40" i="6"/>
  <c r="I40" i="6" s="1"/>
  <c r="J40" i="6" s="1"/>
  <c r="H41" i="6"/>
  <c r="I41" i="6" s="1"/>
  <c r="J41" i="6" s="1"/>
  <c r="H42" i="6"/>
  <c r="I42" i="6" s="1"/>
  <c r="J42" i="6" s="1"/>
  <c r="H43" i="6"/>
  <c r="I43" i="6" s="1"/>
  <c r="J43" i="6" s="1"/>
  <c r="H44" i="6"/>
  <c r="I44" i="6" s="1"/>
  <c r="J44" i="6" s="1"/>
  <c r="H45" i="6"/>
  <c r="I45" i="6" s="1"/>
  <c r="J45" i="6" s="1"/>
  <c r="H46" i="6"/>
  <c r="I46" i="6" s="1"/>
  <c r="J46" i="6" s="1"/>
  <c r="Q18" i="6"/>
  <c r="R18" i="6" s="1"/>
  <c r="Q4" i="6"/>
  <c r="R4" i="6" s="1"/>
  <c r="Q10" i="6"/>
  <c r="R10" i="6" s="1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28" i="6"/>
  <c r="L29" i="6"/>
  <c r="R13" i="6"/>
  <c r="R20" i="6"/>
  <c r="R21" i="6"/>
  <c r="R23" i="6"/>
  <c r="P16" i="6"/>
  <c r="P17" i="6"/>
  <c r="P18" i="6"/>
  <c r="P19" i="6"/>
  <c r="P20" i="6"/>
  <c r="P21" i="6"/>
  <c r="P22" i="6"/>
  <c r="P23" i="6"/>
  <c r="P15" i="6"/>
  <c r="P11" i="6"/>
  <c r="P12" i="6"/>
  <c r="P13" i="6"/>
  <c r="P10" i="6"/>
  <c r="P4" i="6"/>
  <c r="P5" i="6"/>
  <c r="P6" i="6"/>
  <c r="P7" i="6"/>
  <c r="P8" i="6"/>
  <c r="P3" i="6"/>
  <c r="J18" i="6"/>
  <c r="L18" i="6" s="1"/>
  <c r="J19" i="6"/>
  <c r="L19" i="6" s="1"/>
  <c r="J13" i="6"/>
  <c r="L13" i="6" s="1"/>
  <c r="J3" i="6"/>
  <c r="L3" i="6" s="1"/>
  <c r="M3" i="6" s="1"/>
  <c r="J5" i="6"/>
  <c r="L5" i="6" s="1"/>
  <c r="J6" i="6"/>
  <c r="L6" i="6" s="1"/>
  <c r="J23" i="6"/>
  <c r="L23" i="6" s="1"/>
  <c r="M23" i="6" s="1"/>
  <c r="J21" i="6"/>
  <c r="L21" i="6" s="1"/>
  <c r="J15" i="6"/>
  <c r="L15" i="6" s="1"/>
  <c r="M15" i="6" s="1"/>
  <c r="J8" i="6"/>
  <c r="L8" i="6" s="1"/>
  <c r="J11" i="6"/>
  <c r="L11" i="6" s="1"/>
  <c r="J16" i="6"/>
  <c r="L16" i="6" s="1"/>
  <c r="M16" i="6" s="1"/>
  <c r="J22" i="6"/>
  <c r="L22" i="6" s="1"/>
  <c r="J10" i="6"/>
  <c r="L10" i="6" s="1"/>
  <c r="M10" i="6" s="1"/>
  <c r="J12" i="6"/>
  <c r="L12" i="6" s="1"/>
  <c r="M12" i="6" s="1"/>
  <c r="J4" i="6"/>
  <c r="L4" i="6" s="1"/>
  <c r="J17" i="6"/>
  <c r="L17" i="6" s="1"/>
  <c r="J7" i="6"/>
  <c r="L7" i="6" s="1"/>
  <c r="M7" i="6" s="1"/>
  <c r="J20" i="6"/>
  <c r="L20" i="6" s="1"/>
  <c r="E37" i="6" l="1"/>
  <c r="F37" i="6" s="1"/>
  <c r="J28" i="6"/>
  <c r="E29" i="6"/>
  <c r="F29" i="6" s="1"/>
  <c r="E44" i="6"/>
  <c r="F44" i="6" s="1"/>
  <c r="E34" i="6"/>
  <c r="F34" i="6" s="1"/>
  <c r="E41" i="6"/>
  <c r="F41" i="6" s="1"/>
  <c r="E43" i="6"/>
  <c r="F43" i="6" s="1"/>
  <c r="E46" i="6"/>
  <c r="F46" i="6" s="1"/>
  <c r="M37" i="6"/>
  <c r="N37" i="6" s="1"/>
  <c r="M29" i="6"/>
  <c r="N29" i="6" s="1"/>
  <c r="M13" i="6"/>
  <c r="M20" i="6"/>
  <c r="M22" i="6"/>
  <c r="M11" i="6"/>
  <c r="M6" i="6"/>
  <c r="M19" i="6"/>
  <c r="M5" i="6"/>
  <c r="M18" i="6"/>
  <c r="M8" i="6"/>
  <c r="M4" i="6"/>
  <c r="M21" i="6"/>
  <c r="M17" i="6"/>
  <c r="M43" i="6" l="1"/>
  <c r="N43" i="6" s="1"/>
  <c r="M44" i="6"/>
  <c r="N44" i="6" s="1"/>
  <c r="M41" i="6"/>
  <c r="N41" i="6" s="1"/>
  <c r="M46" i="6"/>
  <c r="N46" i="6" s="1"/>
  <c r="M34" i="6"/>
  <c r="N34" i="6" s="1"/>
  <c r="Q22" i="6"/>
  <c r="R22" i="6" s="1"/>
  <c r="E45" i="6" s="1"/>
  <c r="F45" i="6" s="1"/>
  <c r="Q17" i="6"/>
  <c r="R17" i="6" s="1"/>
  <c r="E40" i="6" s="1"/>
  <c r="F40" i="6" s="1"/>
  <c r="Q19" i="6"/>
  <c r="R19" i="6" s="1"/>
  <c r="E42" i="6" s="1"/>
  <c r="F42" i="6" s="1"/>
  <c r="Q15" i="6"/>
  <c r="R15" i="6" s="1"/>
  <c r="E38" i="6" s="1"/>
  <c r="F38" i="6" s="1"/>
  <c r="Q12" i="6"/>
  <c r="R12" i="6" s="1"/>
  <c r="E36" i="6" s="1"/>
  <c r="F36" i="6" s="1"/>
  <c r="Q11" i="6"/>
  <c r="R11" i="6" s="1"/>
  <c r="E35" i="6" s="1"/>
  <c r="F35" i="6" s="1"/>
  <c r="Q16" i="6"/>
  <c r="R16" i="6" s="1"/>
  <c r="E39" i="6" s="1"/>
  <c r="F39" i="6" s="1"/>
  <c r="Q7" i="6"/>
  <c r="R7" i="6" s="1"/>
  <c r="E32" i="6" s="1"/>
  <c r="F32" i="6" s="1"/>
  <c r="Q6" i="6"/>
  <c r="R6" i="6" s="1"/>
  <c r="E31" i="6" s="1"/>
  <c r="F31" i="6" s="1"/>
  <c r="Q8" i="6"/>
  <c r="R8" i="6" s="1"/>
  <c r="E33" i="6" s="1"/>
  <c r="F33" i="6" s="1"/>
  <c r="Q5" i="6"/>
  <c r="R5" i="6" s="1"/>
  <c r="E30" i="6" s="1"/>
  <c r="F30" i="6" s="1"/>
  <c r="Q3" i="6"/>
  <c r="R3" i="6" s="1"/>
  <c r="E28" i="6" s="1"/>
  <c r="AG13" i="6"/>
  <c r="AG12" i="6"/>
  <c r="AG11" i="6"/>
  <c r="AG10" i="6"/>
  <c r="AG9" i="6"/>
  <c r="AG8" i="6"/>
  <c r="AG7" i="6"/>
  <c r="AG6" i="6"/>
  <c r="AG5" i="6"/>
  <c r="AG4" i="6"/>
  <c r="AG3" i="6"/>
  <c r="M45" i="6" l="1"/>
  <c r="N45" i="6" s="1"/>
  <c r="M28" i="6"/>
  <c r="N28" i="6" s="1"/>
  <c r="M32" i="6"/>
  <c r="N32" i="6" s="1"/>
  <c r="M38" i="6"/>
  <c r="N38" i="6" s="1"/>
  <c r="M36" i="6"/>
  <c r="N36" i="6" s="1"/>
  <c r="M30" i="6"/>
  <c r="N30" i="6" s="1"/>
  <c r="M39" i="6"/>
  <c r="N39" i="6" s="1"/>
  <c r="M42" i="6"/>
  <c r="N42" i="6" s="1"/>
  <c r="M31" i="6"/>
  <c r="N31" i="6" s="1"/>
  <c r="M33" i="6"/>
  <c r="N33" i="6" s="1"/>
  <c r="M35" i="6"/>
  <c r="N35" i="6" s="1"/>
  <c r="M40" i="6"/>
  <c r="N40" i="6" s="1"/>
  <c r="AD9" i="6"/>
  <c r="AF9" i="6" s="1"/>
  <c r="AJ9" i="6" s="1"/>
  <c r="AD5" i="6"/>
  <c r="AE5" i="6" s="1"/>
  <c r="AD7" i="6"/>
  <c r="AF7" i="6" s="1"/>
  <c r="AJ7" i="6" s="1"/>
  <c r="AD13" i="6"/>
  <c r="AF13" i="6" s="1"/>
  <c r="AJ13" i="6" s="1"/>
  <c r="AD3" i="6"/>
  <c r="AF3" i="6" s="1"/>
  <c r="AJ3" i="6" s="1"/>
  <c r="AD11" i="6"/>
  <c r="AF11" i="6" s="1"/>
  <c r="AJ11" i="6" s="1"/>
  <c r="AD4" i="6"/>
  <c r="AF4" i="6" s="1"/>
  <c r="AJ4" i="6" s="1"/>
  <c r="AD6" i="6"/>
  <c r="AF6" i="6" s="1"/>
  <c r="AJ6" i="6" s="1"/>
  <c r="AD8" i="6"/>
  <c r="AF8" i="6" s="1"/>
  <c r="AJ8" i="6" s="1"/>
  <c r="AD10" i="6"/>
  <c r="AE10" i="6" s="1"/>
  <c r="AD12" i="6"/>
  <c r="AE12" i="6" s="1"/>
  <c r="AE9" i="6" l="1"/>
  <c r="AE7" i="6"/>
  <c r="AE13" i="6"/>
  <c r="AE4" i="6"/>
  <c r="AF5" i="6"/>
  <c r="AJ5" i="6" s="1"/>
  <c r="AE3" i="6"/>
  <c r="AE8" i="6"/>
  <c r="AE11" i="6"/>
  <c r="AF12" i="6"/>
  <c r="AJ12" i="6" s="1"/>
  <c r="AE6" i="6"/>
  <c r="AF10" i="6"/>
  <c r="AJ10" i="6" s="1"/>
</calcChain>
</file>

<file path=xl/sharedStrings.xml><?xml version="1.0" encoding="utf-8"?>
<sst xmlns="http://schemas.openxmlformats.org/spreadsheetml/2006/main" count="79" uniqueCount="56">
  <si>
    <t>No</t>
  </si>
  <si>
    <t>Nama Mahasiswa</t>
  </si>
  <si>
    <t>Partisipasi (1-4)</t>
  </si>
  <si>
    <t>Inisiatif Bertanya (1-4)</t>
  </si>
  <si>
    <t>Kerja Sama (1-4)</t>
  </si>
  <si>
    <t>Kepatuhan SOP (1-4)</t>
  </si>
  <si>
    <t>Nilai Kuis 1</t>
  </si>
  <si>
    <t>Nilai Kuis 2</t>
  </si>
  <si>
    <t>Rerata nilai keaktifan</t>
  </si>
  <si>
    <t>Nilai Keaktifan total</t>
  </si>
  <si>
    <t>Nilai Tugas (43%)</t>
  </si>
  <si>
    <t>Nilai Keaktifan total (22%)</t>
  </si>
  <si>
    <t>ETS (15%)</t>
  </si>
  <si>
    <t>EAS (20%)</t>
  </si>
  <si>
    <t>Nilai Huruf</t>
  </si>
  <si>
    <t xml:space="preserve">Presentasi dan diskusi secara aktif disampaikan ringkas dan jelas, dan tepat sesuai dengan materi (1-4)
</t>
  </si>
  <si>
    <t xml:space="preserve">CINTA INDIRA SYAHRANI BARA </t>
  </si>
  <si>
    <t xml:space="preserve">MEYDIA APRILIYANI ROSADI </t>
  </si>
  <si>
    <t xml:space="preserve">NABILA AURELLA ANGGONO </t>
  </si>
  <si>
    <t xml:space="preserve">MIDAN WULAN SARI SOAMOLE </t>
  </si>
  <si>
    <t xml:space="preserve">KEMAS PROXY PUTRA AFFANDI </t>
  </si>
  <si>
    <t xml:space="preserve">MUNA RIF’ATUL AZKIA </t>
  </si>
  <si>
    <t xml:space="preserve">NABILAH RISTIA PUTRI </t>
  </si>
  <si>
    <t xml:space="preserve">LINA WARDHATUL ATHIRAH </t>
  </si>
  <si>
    <t xml:space="preserve">KIREINA YURIN SAKINASHA </t>
  </si>
  <si>
    <t>ISYA IZHAR ZAKIYAH</t>
  </si>
  <si>
    <t xml:space="preserve">MUHAMAD IRDI IBNAL AZIZI </t>
  </si>
  <si>
    <t xml:space="preserve">KIFA RIDAURA SYAHREKA </t>
  </si>
  <si>
    <t xml:space="preserve">NADIA DWI MAULIDA </t>
  </si>
  <si>
    <t xml:space="preserve">JASMIN ELIZA </t>
  </si>
  <si>
    <t xml:space="preserve"> LILIS SUHELIS </t>
  </si>
  <si>
    <t xml:space="preserve">MOZZA ZAYANTI PUTRI </t>
  </si>
  <si>
    <t xml:space="preserve">KEYTSA ANARGYA TIARDI </t>
  </si>
  <si>
    <t xml:space="preserve">MARSYA AGNESIA </t>
  </si>
  <si>
    <t xml:space="preserve">M. AZHAR MALIKI </t>
  </si>
  <si>
    <t xml:space="preserve">MAULIDA AULIA </t>
  </si>
  <si>
    <t>DARIS AHMAD HUSAIN</t>
  </si>
  <si>
    <t>-</t>
  </si>
  <si>
    <t>Tugas Individu</t>
  </si>
  <si>
    <t>i</t>
  </si>
  <si>
    <t>Total Skor Presentasi. 1    (1-20)</t>
  </si>
  <si>
    <t xml:space="preserve">Total Skor Presentasi. 2  </t>
  </si>
  <si>
    <t>Keaktifan</t>
  </si>
  <si>
    <t>Tugas</t>
  </si>
  <si>
    <t>Presentasi</t>
  </si>
  <si>
    <t>Rerata Kuis</t>
  </si>
  <si>
    <t>Input ETS</t>
  </si>
  <si>
    <t>Nilai Keaktifan Presentasi</t>
  </si>
  <si>
    <t xml:space="preserve">15% ETS </t>
  </si>
  <si>
    <t>15% ETS+ 10% Keaktifan</t>
  </si>
  <si>
    <t>EAS Asli</t>
  </si>
  <si>
    <t>ETS Asli</t>
  </si>
  <si>
    <t>20% EAS</t>
  </si>
  <si>
    <t xml:space="preserve">Input Tugas </t>
  </si>
  <si>
    <t>20% EAS + 25% Tugas</t>
  </si>
  <si>
    <t>Input 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</si>
</sst>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8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/>
    <xf numFmtId="0" fontId="0" fillId="8" borderId="1" xfId="0" applyFill="1" applyBorder="1" applyAlignment="1">
      <alignment wrapText="1"/>
    </xf>
    <xf numFmtId="0" fontId="0" fillId="0" borderId="0" xfId="0" applyBorder="1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0" borderId="2" xfId="0" applyFill="1" applyBorder="1"/>
    <xf numFmtId="0" fontId="0" fillId="7" borderId="0" xfId="0" applyFill="1" applyBorder="1"/>
    <xf numFmtId="0" fontId="0" fillId="0" borderId="0" xfId="0" applyFill="1" applyBorder="1"/>
    <xf numFmtId="1" fontId="0" fillId="4" borderId="1" xfId="0" applyNumberFormat="1" applyFill="1" applyBorder="1"/>
    <xf numFmtId="0" fontId="0" fillId="0" borderId="3" xfId="0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2B98-F6C9-46CD-BED1-CB9C55F15287}">
  <dimension ref="A2:AJ48"/>
  <sheetViews>
    <sheetView tabSelected="1" topLeftCell="A28" zoomScaleNormal="100" workbookViewId="0">
      <pane xSplit="2" topLeftCell="C1" activePane="topRight" state="frozen"/>
      <selection pane="topRight" activeCell="F35" sqref="F35"/>
    </sheetView>
  </sheetViews>
  <sheetFormatPr defaultRowHeight="15" x14ac:dyDescent="0.25"/>
  <cols>
    <col min="2" max="2" width="23.85546875" customWidth="1"/>
    <col min="3" max="4" width="11.140625" customWidth="1"/>
    <col min="5" max="6" width="9.85546875" customWidth="1"/>
    <col min="7" max="7" width="6.85546875" customWidth="1"/>
    <col min="8" max="8" width="7.7109375" customWidth="1"/>
    <col min="9" max="9" width="9.5703125" customWidth="1"/>
    <col min="10" max="10" width="8.5703125" customWidth="1"/>
    <col min="11" max="11" width="6.140625" customWidth="1"/>
    <col min="12" max="12" width="5.7109375" customWidth="1"/>
    <col min="13" max="13" width="7" customWidth="1"/>
    <col min="22" max="23" width="9.85546875" customWidth="1"/>
    <col min="25" max="25" width="9.42578125" customWidth="1"/>
  </cols>
  <sheetData>
    <row r="2" spans="1:36" s="6" customFormat="1" ht="60" customHeight="1" x14ac:dyDescent="0.25">
      <c r="A2" s="1" t="s">
        <v>0</v>
      </c>
      <c r="B2" s="1" t="s">
        <v>1</v>
      </c>
      <c r="C2" s="2" t="s">
        <v>2</v>
      </c>
      <c r="D2" s="2"/>
      <c r="E2" s="2" t="s">
        <v>3</v>
      </c>
      <c r="F2" s="2"/>
      <c r="G2" s="2" t="s">
        <v>4</v>
      </c>
      <c r="H2" s="2" t="s">
        <v>5</v>
      </c>
      <c r="I2" s="2" t="s">
        <v>15</v>
      </c>
      <c r="J2" s="2" t="s">
        <v>40</v>
      </c>
      <c r="K2" s="2" t="s">
        <v>41</v>
      </c>
      <c r="M2" s="10" t="s">
        <v>44</v>
      </c>
      <c r="N2" s="3" t="s">
        <v>6</v>
      </c>
      <c r="O2" s="3" t="s">
        <v>7</v>
      </c>
      <c r="P2" s="10" t="s">
        <v>45</v>
      </c>
      <c r="Q2" s="2" t="s">
        <v>38</v>
      </c>
      <c r="R2" s="2"/>
      <c r="S2" s="2"/>
      <c r="T2" s="2"/>
      <c r="U2" s="2"/>
      <c r="X2" s="3"/>
      <c r="Y2" s="3"/>
      <c r="AB2" s="2"/>
      <c r="AC2" s="2"/>
      <c r="AD2" s="4" t="s">
        <v>8</v>
      </c>
      <c r="AE2" s="5" t="s">
        <v>9</v>
      </c>
      <c r="AF2" s="5" t="s">
        <v>11</v>
      </c>
      <c r="AG2" s="12" t="s">
        <v>10</v>
      </c>
      <c r="AH2" s="13" t="s">
        <v>12</v>
      </c>
      <c r="AI2" s="14" t="s">
        <v>13</v>
      </c>
      <c r="AJ2" s="15" t="s">
        <v>14</v>
      </c>
    </row>
    <row r="3" spans="1:36" s="6" customFormat="1" ht="15.75" customHeight="1" x14ac:dyDescent="0.25">
      <c r="A3" s="6">
        <v>1</v>
      </c>
      <c r="B3" t="s">
        <v>16</v>
      </c>
      <c r="C3" s="6">
        <v>2</v>
      </c>
      <c r="E3" s="6">
        <v>2</v>
      </c>
      <c r="G3" s="6">
        <v>2</v>
      </c>
      <c r="H3" s="6">
        <v>3</v>
      </c>
      <c r="I3" s="6">
        <v>2</v>
      </c>
      <c r="J3" s="6">
        <f t="shared" ref="J3:J8" si="0">SUM(C3:I3)</f>
        <v>11</v>
      </c>
      <c r="K3" s="6">
        <v>13</v>
      </c>
      <c r="L3" s="6">
        <f>SUM(AVERAGE(J3:K3))</f>
        <v>12</v>
      </c>
      <c r="M3" s="6">
        <f>(100/20)*L3</f>
        <v>60</v>
      </c>
      <c r="N3" s="7">
        <v>0</v>
      </c>
      <c r="O3" s="7">
        <v>0</v>
      </c>
      <c r="P3" s="6">
        <f>((AVERAGE(N3:O3))*0.15)</f>
        <v>0</v>
      </c>
      <c r="Q3" s="6">
        <f>(100/14)*11</f>
        <v>78.571428571428569</v>
      </c>
      <c r="R3" s="6">
        <f>Q3*0.1</f>
        <v>7.8571428571428577</v>
      </c>
      <c r="X3" s="7"/>
      <c r="Y3" s="7"/>
      <c r="AD3" s="8" t="e">
        <f>((#REF!+#REF!+(((#REF!/20)*100)*0.01)+(((#REF!/20)*100)*0.01)+(((#REF!/20)*100)*0.01)+(((#REF!/20)*100)*0.01)+AB3+AC3+(((R3/20)*100)*0.01)+(((S3/20)*100)*0.02)+(((T3/20)*100)*0.01)+(((U3/20)*100)*0.01)))</f>
        <v>#REF!</v>
      </c>
      <c r="AE3" s="9" t="e">
        <f t="shared" ref="AE3:AE13" si="1">(AD3/0.22)</f>
        <v>#REF!</v>
      </c>
      <c r="AF3" s="9" t="e">
        <f t="shared" ref="AF3:AF13" si="2">(AD3/0.22)</f>
        <v>#REF!</v>
      </c>
      <c r="AG3" s="11" t="e">
        <f>AVERAGE(#REF!)</f>
        <v>#REF!</v>
      </c>
      <c r="AH3" s="16">
        <v>77</v>
      </c>
      <c r="AI3" s="17" t="s">
        <v>37</v>
      </c>
      <c r="AJ3" s="18" t="e">
        <f t="shared" ref="AJ3:AJ13" si="3">(AF3*0.22)+(AG3*0.43)+(AH3*0.15)+(AI3*0.2)</f>
        <v>#REF!</v>
      </c>
    </row>
    <row r="4" spans="1:36" s="6" customFormat="1" x14ac:dyDescent="0.25">
      <c r="A4" s="6">
        <v>2</v>
      </c>
      <c r="B4" t="s">
        <v>17</v>
      </c>
      <c r="C4" s="19">
        <v>4</v>
      </c>
      <c r="D4" s="19"/>
      <c r="E4" s="19">
        <v>3</v>
      </c>
      <c r="F4" s="19"/>
      <c r="G4" s="25">
        <v>4</v>
      </c>
      <c r="H4" s="25">
        <v>4</v>
      </c>
      <c r="I4" s="25">
        <v>4</v>
      </c>
      <c r="J4" s="19">
        <f t="shared" si="0"/>
        <v>19</v>
      </c>
      <c r="K4" s="6">
        <v>19</v>
      </c>
      <c r="L4" s="6">
        <f t="shared" ref="L4:L23" si="4">SUM(AVERAGE(J4:K4))</f>
        <v>19</v>
      </c>
      <c r="M4" s="6">
        <f t="shared" ref="M4:M23" si="5">(100/20)*L4</f>
        <v>95</v>
      </c>
      <c r="N4" s="7">
        <v>60</v>
      </c>
      <c r="O4" s="7">
        <v>75</v>
      </c>
      <c r="P4" s="6">
        <f t="shared" ref="P4:P23" si="6">((AVERAGE(N4:O4))*0.15)</f>
        <v>10.125</v>
      </c>
      <c r="Q4" s="6">
        <f t="shared" ref="Q4" si="7">(100/14)*12</f>
        <v>85.714285714285722</v>
      </c>
      <c r="R4" s="6">
        <f t="shared" ref="R4:R23" si="8">Q4*0.1</f>
        <v>8.571428571428573</v>
      </c>
      <c r="X4" s="7"/>
      <c r="Y4" s="7"/>
      <c r="AD4" s="8" t="e">
        <f>((#REF!+#REF!+(((#REF!/20)*100)*0.01)+(((#REF!/20)*100)*0.01)+(((#REF!/20)*100)*0.01)+(((#REF!/20)*100)*0.01)+AB4+AC4+(((R4/20)*100)*0.01)+(((S4/20)*100)*0.02)+(((T4/20)*100)*0.01)+(((U4/20)*100)*0.01)))</f>
        <v>#REF!</v>
      </c>
      <c r="AE4" s="9" t="e">
        <f t="shared" si="1"/>
        <v>#REF!</v>
      </c>
      <c r="AF4" s="9" t="e">
        <f t="shared" si="2"/>
        <v>#REF!</v>
      </c>
      <c r="AG4" s="11" t="e">
        <f>AVERAGE(#REF!)</f>
        <v>#REF!</v>
      </c>
      <c r="AH4" s="16">
        <v>70</v>
      </c>
      <c r="AI4" s="17">
        <v>70</v>
      </c>
      <c r="AJ4" s="18" t="e">
        <f t="shared" si="3"/>
        <v>#REF!</v>
      </c>
    </row>
    <row r="5" spans="1:36" s="6" customFormat="1" x14ac:dyDescent="0.25">
      <c r="A5" s="6">
        <v>3</v>
      </c>
      <c r="B5" t="s">
        <v>18</v>
      </c>
      <c r="C5" s="6">
        <v>2</v>
      </c>
      <c r="E5" s="6">
        <v>2</v>
      </c>
      <c r="G5" s="6">
        <v>2</v>
      </c>
      <c r="H5" s="6">
        <v>3</v>
      </c>
      <c r="I5" s="6">
        <v>2</v>
      </c>
      <c r="J5" s="6">
        <f t="shared" si="0"/>
        <v>11</v>
      </c>
      <c r="K5" s="6">
        <v>13</v>
      </c>
      <c r="L5" s="6">
        <f t="shared" si="4"/>
        <v>12</v>
      </c>
      <c r="M5" s="6">
        <f t="shared" si="5"/>
        <v>60</v>
      </c>
      <c r="N5" s="7">
        <v>50</v>
      </c>
      <c r="O5" s="7">
        <v>50</v>
      </c>
      <c r="P5" s="6">
        <f t="shared" si="6"/>
        <v>7.5</v>
      </c>
      <c r="Q5" s="6">
        <f>(100/14)*12</f>
        <v>85.714285714285722</v>
      </c>
      <c r="R5" s="6">
        <f t="shared" si="8"/>
        <v>8.571428571428573</v>
      </c>
      <c r="X5" s="7"/>
      <c r="Y5" s="7"/>
      <c r="AD5" s="8" t="e">
        <f>((#REF!+#REF!+(((#REF!/20)*100)*0.01)+(((#REF!/20)*100)*0.01)+(((#REF!/20)*100)*0.01)+(((#REF!/20)*100)*0.01)+AB5+AC5+(((R5/20)*100)*0.01)+(((S5/20)*100)*0.02)+(((T5/20)*100)*0.01)+(((U5/20)*100)*0.01)))</f>
        <v>#REF!</v>
      </c>
      <c r="AE5" s="9" t="e">
        <f t="shared" si="1"/>
        <v>#REF!</v>
      </c>
      <c r="AF5" s="9" t="e">
        <f t="shared" si="2"/>
        <v>#REF!</v>
      </c>
      <c r="AG5" s="11" t="e">
        <f>AVERAGE(#REF!)</f>
        <v>#REF!</v>
      </c>
      <c r="AH5" s="16">
        <v>70</v>
      </c>
      <c r="AI5" s="17">
        <v>70</v>
      </c>
      <c r="AJ5" s="18" t="e">
        <f t="shared" si="3"/>
        <v>#REF!</v>
      </c>
    </row>
    <row r="6" spans="1:36" s="6" customFormat="1" x14ac:dyDescent="0.25">
      <c r="A6" s="6">
        <v>4</v>
      </c>
      <c r="B6" t="s">
        <v>19</v>
      </c>
      <c r="C6" s="6">
        <v>2</v>
      </c>
      <c r="E6" s="6">
        <v>2</v>
      </c>
      <c r="G6" s="6">
        <v>2</v>
      </c>
      <c r="H6" s="6">
        <v>3</v>
      </c>
      <c r="I6" s="6">
        <v>2</v>
      </c>
      <c r="J6" s="6">
        <f t="shared" si="0"/>
        <v>11</v>
      </c>
      <c r="K6" s="6">
        <v>15</v>
      </c>
      <c r="L6" s="6">
        <f t="shared" si="4"/>
        <v>13</v>
      </c>
      <c r="M6" s="6">
        <f t="shared" si="5"/>
        <v>65</v>
      </c>
      <c r="N6" s="7">
        <v>50</v>
      </c>
      <c r="O6" s="7">
        <v>60</v>
      </c>
      <c r="P6" s="6">
        <f t="shared" si="6"/>
        <v>8.25</v>
      </c>
      <c r="Q6" s="6">
        <f>(100/14)*12</f>
        <v>85.714285714285722</v>
      </c>
      <c r="R6" s="6">
        <f t="shared" si="8"/>
        <v>8.571428571428573</v>
      </c>
      <c r="X6" s="7"/>
      <c r="Y6" s="7"/>
      <c r="AD6" s="8" t="e">
        <f>((#REF!+#REF!+(((#REF!/20)*100)*0.01)+(((#REF!/20)*100)*0.01)+(((#REF!/20)*100)*0.01)+(((#REF!/20)*100)*0.01)+AB6+AC6+(((R6/20)*100)*0.01)+(((S6/20)*100)*0.02)+(((T6/20)*100)*0.01)+(((U6/20)*100)*0.01)))</f>
        <v>#REF!</v>
      </c>
      <c r="AE6" s="9" t="e">
        <f t="shared" si="1"/>
        <v>#REF!</v>
      </c>
      <c r="AF6" s="9" t="e">
        <f t="shared" si="2"/>
        <v>#REF!</v>
      </c>
      <c r="AG6" s="11" t="e">
        <f>AVERAGE(#REF!)</f>
        <v>#REF!</v>
      </c>
      <c r="AH6" s="16">
        <v>87</v>
      </c>
      <c r="AI6" s="17">
        <v>62</v>
      </c>
      <c r="AJ6" s="18" t="e">
        <f t="shared" si="3"/>
        <v>#REF!</v>
      </c>
    </row>
    <row r="7" spans="1:36" s="6" customFormat="1" x14ac:dyDescent="0.25">
      <c r="A7" s="6">
        <v>5</v>
      </c>
      <c r="B7" t="s">
        <v>20</v>
      </c>
      <c r="C7" s="6">
        <v>4</v>
      </c>
      <c r="E7" s="6">
        <v>2</v>
      </c>
      <c r="G7" s="6">
        <v>4</v>
      </c>
      <c r="H7" s="6">
        <v>4</v>
      </c>
      <c r="I7" s="6">
        <v>3</v>
      </c>
      <c r="J7" s="6">
        <f t="shared" si="0"/>
        <v>17</v>
      </c>
      <c r="K7" s="6">
        <v>18</v>
      </c>
      <c r="L7" s="6">
        <f t="shared" si="4"/>
        <v>17.5</v>
      </c>
      <c r="M7" s="6">
        <f t="shared" si="5"/>
        <v>87.5</v>
      </c>
      <c r="N7" s="7">
        <v>70</v>
      </c>
      <c r="O7" s="7">
        <v>60</v>
      </c>
      <c r="P7" s="6">
        <f t="shared" si="6"/>
        <v>9.75</v>
      </c>
      <c r="Q7" s="6">
        <f>(100/14)*11</f>
        <v>78.571428571428569</v>
      </c>
      <c r="R7" s="6">
        <f t="shared" si="8"/>
        <v>7.8571428571428577</v>
      </c>
      <c r="X7" s="7"/>
      <c r="Y7" s="7"/>
      <c r="AD7" s="8" t="e">
        <f>((#REF!+#REF!+(((#REF!/20)*100)*0.01)+(((#REF!/20)*100)*0.01)+(((#REF!/20)*100)*0.01)+(((#REF!/20)*100)*0.01)+AB7+AC7+(((R7/20)*100)*0.01)+(((S7/20)*100)*0.02)+(((T7/20)*100)*0.01)+(((U7/20)*100)*0.01)))</f>
        <v>#REF!</v>
      </c>
      <c r="AE7" s="9" t="e">
        <f t="shared" si="1"/>
        <v>#REF!</v>
      </c>
      <c r="AF7" s="9" t="e">
        <f t="shared" si="2"/>
        <v>#REF!</v>
      </c>
      <c r="AG7" s="11" t="e">
        <f>AVERAGE(#REF!)</f>
        <v>#REF!</v>
      </c>
      <c r="AH7" s="16">
        <v>60</v>
      </c>
      <c r="AI7" s="17">
        <v>70</v>
      </c>
      <c r="AJ7" s="18" t="e">
        <f t="shared" si="3"/>
        <v>#REF!</v>
      </c>
    </row>
    <row r="8" spans="1:36" s="6" customFormat="1" x14ac:dyDescent="0.25">
      <c r="A8" s="6">
        <v>6</v>
      </c>
      <c r="B8" t="s">
        <v>21</v>
      </c>
      <c r="C8" s="19">
        <v>4</v>
      </c>
      <c r="D8" s="19"/>
      <c r="E8" s="19">
        <v>2</v>
      </c>
      <c r="F8" s="19"/>
      <c r="G8" s="25">
        <v>4</v>
      </c>
      <c r="H8" s="25">
        <v>4</v>
      </c>
      <c r="I8" s="25">
        <v>4</v>
      </c>
      <c r="J8" s="19">
        <f t="shared" si="0"/>
        <v>18</v>
      </c>
      <c r="K8" s="6">
        <v>19</v>
      </c>
      <c r="L8" s="6">
        <f t="shared" si="4"/>
        <v>18.5</v>
      </c>
      <c r="M8" s="6">
        <f t="shared" si="5"/>
        <v>92.5</v>
      </c>
      <c r="N8" s="7">
        <v>80</v>
      </c>
      <c r="O8" s="7">
        <v>85</v>
      </c>
      <c r="P8" s="6">
        <f t="shared" si="6"/>
        <v>12.375</v>
      </c>
      <c r="Q8" s="6">
        <f t="shared" ref="Q8:Q10" si="9">(100/14)*12</f>
        <v>85.714285714285722</v>
      </c>
      <c r="R8" s="6">
        <f t="shared" si="8"/>
        <v>8.571428571428573</v>
      </c>
      <c r="X8" s="7"/>
      <c r="Y8" s="7"/>
      <c r="AD8" s="8" t="e">
        <f>((#REF!+#REF!+(((#REF!/20)*100)*0.01)+(((#REF!/20)*100)*0.01)+(((#REF!/20)*100)*0.01)+(((#REF!/20)*100)*0.01)+AB8+AC8+(((R8/20)*100)*0.01)+(((S8/20)*100)*0.02)+(((T8/20)*100)*0.01)+(((U8/20)*100)*0.01)))</f>
        <v>#REF!</v>
      </c>
      <c r="AE8" s="9" t="e">
        <f t="shared" si="1"/>
        <v>#REF!</v>
      </c>
      <c r="AF8" s="9" t="e">
        <f t="shared" si="2"/>
        <v>#REF!</v>
      </c>
      <c r="AG8" s="11" t="e">
        <f>AVERAGE(#REF!)</f>
        <v>#REF!</v>
      </c>
      <c r="AH8" s="16">
        <v>70</v>
      </c>
      <c r="AI8" s="17">
        <v>70</v>
      </c>
      <c r="AJ8" s="18" t="e">
        <f t="shared" si="3"/>
        <v>#REF!</v>
      </c>
    </row>
    <row r="9" spans="1:36" s="6" customFormat="1" x14ac:dyDescent="0.25">
      <c r="A9" s="6">
        <v>7</v>
      </c>
      <c r="B9" t="s">
        <v>22</v>
      </c>
      <c r="N9" s="7"/>
      <c r="O9" s="7"/>
      <c r="X9" s="7"/>
      <c r="Y9" s="7"/>
      <c r="AD9" s="8" t="e">
        <f>((#REF!+#REF!+(((#REF!/20)*100)*0.01)+(((#REF!/20)*100)*0.01)+(((#REF!/20)*100)*0.01)+(((#REF!/20)*100)*0.01)+AB9+AC9+(((R9/20)*100)*0.01)+(((S9/20)*100)*0.02)+(((T9/20)*100)*0.01)+(((U9/20)*100)*0.01)))</f>
        <v>#REF!</v>
      </c>
      <c r="AE9" s="9" t="e">
        <f t="shared" si="1"/>
        <v>#REF!</v>
      </c>
      <c r="AF9" s="9" t="e">
        <f t="shared" si="2"/>
        <v>#REF!</v>
      </c>
      <c r="AG9" s="11" t="e">
        <f>AVERAGE(#REF!)</f>
        <v>#REF!</v>
      </c>
      <c r="AH9" s="16">
        <v>65</v>
      </c>
      <c r="AI9" s="17" t="s">
        <v>37</v>
      </c>
      <c r="AJ9" s="18" t="e">
        <f t="shared" si="3"/>
        <v>#REF!</v>
      </c>
    </row>
    <row r="10" spans="1:36" s="6" customFormat="1" x14ac:dyDescent="0.25">
      <c r="A10" s="6">
        <v>8</v>
      </c>
      <c r="B10" t="s">
        <v>23</v>
      </c>
      <c r="C10" s="19">
        <v>4</v>
      </c>
      <c r="D10" s="19"/>
      <c r="E10" s="19">
        <v>3</v>
      </c>
      <c r="F10" s="19"/>
      <c r="G10" s="25">
        <v>4</v>
      </c>
      <c r="H10" s="25">
        <v>4</v>
      </c>
      <c r="I10" s="25">
        <v>4</v>
      </c>
      <c r="J10" s="19">
        <f>SUM(C10:I10)</f>
        <v>19</v>
      </c>
      <c r="K10" s="6">
        <v>18</v>
      </c>
      <c r="L10" s="6">
        <f t="shared" si="4"/>
        <v>18.5</v>
      </c>
      <c r="M10" s="6">
        <f t="shared" si="5"/>
        <v>92.5</v>
      </c>
      <c r="N10" s="7">
        <v>70</v>
      </c>
      <c r="O10" s="7">
        <v>50</v>
      </c>
      <c r="P10" s="6">
        <f t="shared" si="6"/>
        <v>9</v>
      </c>
      <c r="Q10" s="6">
        <f t="shared" si="9"/>
        <v>85.714285714285722</v>
      </c>
      <c r="R10" s="6">
        <f t="shared" si="8"/>
        <v>8.571428571428573</v>
      </c>
      <c r="X10" s="7"/>
      <c r="Y10" s="7"/>
      <c r="AD10" s="8" t="e">
        <f>((#REF!+#REF!+(((#REF!/20)*100)*0.01)+(((#REF!/20)*100)*0.01)+(((#REF!/20)*100)*0.01)+(((#REF!/20)*100)*0.01)+AB10+AC10+(((R10/20)*100)*0.01)+(((S10/20)*100)*0.02)+(((T10/20)*100)*0.01)+(((U10/20)*100)*0.01)))</f>
        <v>#REF!</v>
      </c>
      <c r="AE10" s="9" t="e">
        <f t="shared" si="1"/>
        <v>#REF!</v>
      </c>
      <c r="AF10" s="9" t="e">
        <f t="shared" si="2"/>
        <v>#REF!</v>
      </c>
      <c r="AG10" s="11" t="e">
        <f>AVERAGE(#REF!)</f>
        <v>#REF!</v>
      </c>
      <c r="AH10" s="16">
        <v>66</v>
      </c>
      <c r="AI10" s="17">
        <v>70</v>
      </c>
      <c r="AJ10" s="18" t="e">
        <f t="shared" si="3"/>
        <v>#REF!</v>
      </c>
    </row>
    <row r="11" spans="1:36" s="6" customFormat="1" x14ac:dyDescent="0.25">
      <c r="A11" s="6">
        <v>9</v>
      </c>
      <c r="B11" t="s">
        <v>24</v>
      </c>
      <c r="C11" s="19">
        <v>4</v>
      </c>
      <c r="D11" s="19"/>
      <c r="E11" s="19">
        <v>3</v>
      </c>
      <c r="F11" s="19"/>
      <c r="G11" s="25">
        <v>4</v>
      </c>
      <c r="H11" s="25">
        <v>4</v>
      </c>
      <c r="I11" s="25">
        <v>4</v>
      </c>
      <c r="J11" s="19">
        <f>SUM(C11:I11)</f>
        <v>19</v>
      </c>
      <c r="K11" s="6">
        <v>18</v>
      </c>
      <c r="L11" s="6">
        <f t="shared" si="4"/>
        <v>18.5</v>
      </c>
      <c r="M11" s="6">
        <f t="shared" si="5"/>
        <v>92.5</v>
      </c>
      <c r="N11" s="7">
        <v>90</v>
      </c>
      <c r="O11" s="7">
        <v>90</v>
      </c>
      <c r="P11" s="6">
        <f t="shared" si="6"/>
        <v>13.5</v>
      </c>
      <c r="Q11" s="19">
        <f>(100/14)*13</f>
        <v>92.857142857142861</v>
      </c>
      <c r="R11" s="6">
        <f t="shared" si="8"/>
        <v>9.2857142857142865</v>
      </c>
      <c r="X11" s="7"/>
      <c r="Y11" s="7"/>
      <c r="AD11" s="8" t="e">
        <f>((#REF!+#REF!+(((#REF!/20)*100)*0.01)+(((#REF!/20)*100)*0.01)+(((#REF!/20)*100)*0.01)+(((#REF!/20)*100)*0.01)+AB11+AC11+(((R11/20)*100)*0.01)+(((S11/20)*100)*0.02)+(((T11/20)*100)*0.01)+(((U11/20)*100)*0.01)))</f>
        <v>#REF!</v>
      </c>
      <c r="AE11" s="9" t="e">
        <f t="shared" si="1"/>
        <v>#REF!</v>
      </c>
      <c r="AF11" s="9" t="e">
        <f t="shared" si="2"/>
        <v>#REF!</v>
      </c>
      <c r="AG11" s="11" t="e">
        <f>AVERAGE(#REF!)</f>
        <v>#REF!</v>
      </c>
      <c r="AH11" s="16">
        <v>65</v>
      </c>
      <c r="AI11" s="17">
        <v>70</v>
      </c>
      <c r="AJ11" s="18" t="e">
        <f t="shared" si="3"/>
        <v>#REF!</v>
      </c>
    </row>
    <row r="12" spans="1:36" s="6" customFormat="1" x14ac:dyDescent="0.25">
      <c r="A12" s="6">
        <v>10</v>
      </c>
      <c r="B12" t="s">
        <v>25</v>
      </c>
      <c r="C12" s="19">
        <v>4</v>
      </c>
      <c r="D12" s="19"/>
      <c r="E12" s="19">
        <v>4</v>
      </c>
      <c r="F12" s="19"/>
      <c r="G12" s="25">
        <v>4</v>
      </c>
      <c r="H12" s="25">
        <v>4</v>
      </c>
      <c r="I12" s="25">
        <v>4</v>
      </c>
      <c r="J12" s="19">
        <f>SUM(C12:I12)</f>
        <v>20</v>
      </c>
      <c r="K12" s="6">
        <v>19</v>
      </c>
      <c r="L12" s="6">
        <f t="shared" si="4"/>
        <v>19.5</v>
      </c>
      <c r="M12" s="6">
        <f t="shared" si="5"/>
        <v>97.5</v>
      </c>
      <c r="N12" s="7">
        <v>30</v>
      </c>
      <c r="O12" s="7">
        <v>100</v>
      </c>
      <c r="P12" s="6">
        <f t="shared" si="6"/>
        <v>9.75</v>
      </c>
      <c r="Q12" s="19">
        <f>(100/14)*10</f>
        <v>71.428571428571431</v>
      </c>
      <c r="R12" s="6">
        <f t="shared" si="8"/>
        <v>7.1428571428571432</v>
      </c>
      <c r="X12" s="7"/>
      <c r="Y12" s="7"/>
      <c r="AD12" s="8" t="e">
        <f>((#REF!+#REF!+(((#REF!/20)*100)*0.01)+(((#REF!/20)*100)*0.01)+(((#REF!/20)*100)*0.01)+(((#REF!/20)*100)*0.01)+AB12+AC12+(((R12/20)*100)*0.01)+(((S12/20)*100)*0.02)+(((T12/20)*100)*0.01)+(((U12/20)*100)*0.01)))</f>
        <v>#REF!</v>
      </c>
      <c r="AE12" s="9" t="e">
        <f t="shared" si="1"/>
        <v>#REF!</v>
      </c>
      <c r="AF12" s="9" t="e">
        <f t="shared" si="2"/>
        <v>#REF!</v>
      </c>
      <c r="AG12" s="11" t="e">
        <f>AVERAGE(#REF!)</f>
        <v>#REF!</v>
      </c>
      <c r="AH12" s="16">
        <v>60</v>
      </c>
      <c r="AI12" s="17">
        <v>70</v>
      </c>
      <c r="AJ12" s="18" t="e">
        <f t="shared" si="3"/>
        <v>#REF!</v>
      </c>
    </row>
    <row r="13" spans="1:36" s="6" customFormat="1" x14ac:dyDescent="0.25">
      <c r="A13" s="6">
        <v>11</v>
      </c>
      <c r="B13" t="s">
        <v>26</v>
      </c>
      <c r="C13" s="6">
        <v>2</v>
      </c>
      <c r="E13" s="6">
        <v>2</v>
      </c>
      <c r="G13" s="6">
        <v>2</v>
      </c>
      <c r="H13" s="6">
        <v>3</v>
      </c>
      <c r="I13" s="6">
        <v>2</v>
      </c>
      <c r="J13" s="6">
        <f>SUM(C13:I13)</f>
        <v>11</v>
      </c>
      <c r="K13" s="6">
        <v>15</v>
      </c>
      <c r="L13" s="6">
        <f t="shared" si="4"/>
        <v>13</v>
      </c>
      <c r="M13" s="6">
        <f t="shared" si="5"/>
        <v>65</v>
      </c>
      <c r="N13" s="7">
        <v>60</v>
      </c>
      <c r="O13" s="7">
        <v>60</v>
      </c>
      <c r="P13" s="6">
        <f t="shared" si="6"/>
        <v>9</v>
      </c>
      <c r="Q13" s="6">
        <v>56</v>
      </c>
      <c r="R13" s="6">
        <f t="shared" si="8"/>
        <v>5.6000000000000005</v>
      </c>
      <c r="X13" s="7"/>
      <c r="Y13" s="7"/>
      <c r="AD13" s="8" t="e">
        <f>((#REF!+#REF!+(((#REF!/20)*100)*0.01)+(((#REF!/20)*100)*0.01)+(((#REF!/20)*100)*0.01)+(((#REF!/20)*100)*0.01)+AB13+AC13+(((R13/20)*100)*0.01)+(((S13/20)*100)*0.02)+(((T13/20)*100)*0.01)+(((U13/20)*100)*0.01)))</f>
        <v>#REF!</v>
      </c>
      <c r="AE13" s="9" t="e">
        <f t="shared" si="1"/>
        <v>#REF!</v>
      </c>
      <c r="AF13" s="9" t="e">
        <f t="shared" si="2"/>
        <v>#REF!</v>
      </c>
      <c r="AG13" s="11" t="e">
        <f>AVERAGE(#REF!)</f>
        <v>#REF!</v>
      </c>
      <c r="AH13" s="16">
        <v>70</v>
      </c>
      <c r="AI13" s="17">
        <v>32</v>
      </c>
      <c r="AJ13" s="18" t="e">
        <f t="shared" si="3"/>
        <v>#REF!</v>
      </c>
    </row>
    <row r="14" spans="1:36" s="19" customFormat="1" x14ac:dyDescent="0.25">
      <c r="A14" s="6">
        <v>12</v>
      </c>
      <c r="B14" t="s">
        <v>27</v>
      </c>
      <c r="E14" s="19" t="s">
        <v>39</v>
      </c>
      <c r="L14" s="6"/>
      <c r="N14" s="20"/>
      <c r="O14" s="20"/>
      <c r="Q14" s="23"/>
      <c r="R14" s="6"/>
      <c r="X14" s="20"/>
      <c r="Y14" s="20"/>
      <c r="AD14" s="21"/>
      <c r="AE14" s="22"/>
      <c r="AI14" s="19" t="s">
        <v>37</v>
      </c>
    </row>
    <row r="15" spans="1:36" s="19" customFormat="1" x14ac:dyDescent="0.25">
      <c r="A15" s="6">
        <v>13</v>
      </c>
      <c r="B15" t="s">
        <v>28</v>
      </c>
      <c r="C15" s="19">
        <v>4</v>
      </c>
      <c r="E15" s="19">
        <v>3</v>
      </c>
      <c r="G15" s="25">
        <v>4</v>
      </c>
      <c r="H15" s="25">
        <v>4</v>
      </c>
      <c r="I15" s="25">
        <v>4</v>
      </c>
      <c r="J15" s="19">
        <f t="shared" ref="J15:J23" si="10">SUM(C15:I15)</f>
        <v>19</v>
      </c>
      <c r="K15" s="19">
        <v>19</v>
      </c>
      <c r="L15" s="6">
        <f t="shared" si="4"/>
        <v>19</v>
      </c>
      <c r="M15" s="6">
        <f t="shared" si="5"/>
        <v>95</v>
      </c>
      <c r="N15" s="20">
        <v>50</v>
      </c>
      <c r="O15" s="20">
        <v>80</v>
      </c>
      <c r="P15" s="6">
        <f t="shared" si="6"/>
        <v>9.75</v>
      </c>
      <c r="Q15" s="19">
        <f>(100/14)*13</f>
        <v>92.857142857142861</v>
      </c>
      <c r="R15" s="6">
        <f t="shared" si="8"/>
        <v>9.2857142857142865</v>
      </c>
      <c r="X15" s="20"/>
      <c r="Y15" s="20"/>
      <c r="AD15" s="21"/>
      <c r="AE15" s="22"/>
      <c r="AI15" s="24">
        <v>72</v>
      </c>
    </row>
    <row r="16" spans="1:36" s="19" customFormat="1" x14ac:dyDescent="0.25">
      <c r="A16" s="6">
        <v>14</v>
      </c>
      <c r="B16" t="s">
        <v>29</v>
      </c>
      <c r="C16" s="19">
        <v>4</v>
      </c>
      <c r="E16" s="19">
        <v>3</v>
      </c>
      <c r="G16" s="25">
        <v>4</v>
      </c>
      <c r="H16" s="25">
        <v>4</v>
      </c>
      <c r="I16" s="25">
        <v>4</v>
      </c>
      <c r="J16" s="19">
        <f t="shared" si="10"/>
        <v>19</v>
      </c>
      <c r="K16" s="25">
        <v>19</v>
      </c>
      <c r="L16" s="6">
        <f t="shared" si="4"/>
        <v>19</v>
      </c>
      <c r="M16" s="6">
        <f t="shared" si="5"/>
        <v>95</v>
      </c>
      <c r="N16" s="20">
        <v>90</v>
      </c>
      <c r="O16" s="20">
        <v>40</v>
      </c>
      <c r="P16" s="6">
        <f t="shared" si="6"/>
        <v>9.75</v>
      </c>
      <c r="Q16" s="19">
        <f>(100/14)*13</f>
        <v>92.857142857142861</v>
      </c>
      <c r="R16" s="6">
        <f t="shared" si="8"/>
        <v>9.2857142857142865</v>
      </c>
      <c r="X16" s="20"/>
      <c r="Y16" s="20"/>
      <c r="AD16" s="21"/>
      <c r="AE16" s="22"/>
      <c r="AI16" s="24">
        <v>76</v>
      </c>
    </row>
    <row r="17" spans="1:35" s="19" customFormat="1" x14ac:dyDescent="0.25">
      <c r="A17" s="6">
        <v>15</v>
      </c>
      <c r="B17" t="s">
        <v>30</v>
      </c>
      <c r="C17" s="19">
        <v>4</v>
      </c>
      <c r="E17" s="19">
        <v>2</v>
      </c>
      <c r="G17" s="25">
        <v>4</v>
      </c>
      <c r="H17" s="25">
        <v>4</v>
      </c>
      <c r="I17" s="25">
        <v>4</v>
      </c>
      <c r="J17" s="19">
        <f t="shared" si="10"/>
        <v>18</v>
      </c>
      <c r="K17" s="25">
        <v>18</v>
      </c>
      <c r="L17" s="6">
        <f t="shared" si="4"/>
        <v>18</v>
      </c>
      <c r="M17" s="6">
        <f t="shared" si="5"/>
        <v>90</v>
      </c>
      <c r="N17" s="20">
        <v>80</v>
      </c>
      <c r="O17" s="20">
        <v>80</v>
      </c>
      <c r="P17" s="6">
        <f t="shared" si="6"/>
        <v>12</v>
      </c>
      <c r="Q17" s="19">
        <f>(100/14)*11</f>
        <v>78.571428571428569</v>
      </c>
      <c r="R17" s="6">
        <f t="shared" si="8"/>
        <v>7.8571428571428577</v>
      </c>
      <c r="X17" s="20"/>
      <c r="Y17" s="20"/>
      <c r="AD17" s="21"/>
      <c r="AE17" s="22"/>
      <c r="AI17" s="24">
        <v>70</v>
      </c>
    </row>
    <row r="18" spans="1:35" s="19" customFormat="1" x14ac:dyDescent="0.25">
      <c r="A18" s="6">
        <v>16</v>
      </c>
      <c r="B18" t="s">
        <v>31</v>
      </c>
      <c r="C18" s="19">
        <v>4</v>
      </c>
      <c r="E18" s="19">
        <v>3</v>
      </c>
      <c r="G18" s="25">
        <v>4</v>
      </c>
      <c r="H18" s="25">
        <v>4</v>
      </c>
      <c r="I18" s="25">
        <v>4</v>
      </c>
      <c r="J18" s="19">
        <f t="shared" si="10"/>
        <v>19</v>
      </c>
      <c r="K18" s="19">
        <v>19</v>
      </c>
      <c r="L18" s="6">
        <f t="shared" si="4"/>
        <v>19</v>
      </c>
      <c r="M18" s="6">
        <f t="shared" si="5"/>
        <v>95</v>
      </c>
      <c r="N18" s="20">
        <v>70</v>
      </c>
      <c r="O18" s="20">
        <v>70</v>
      </c>
      <c r="P18" s="6">
        <f t="shared" si="6"/>
        <v>10.5</v>
      </c>
      <c r="Q18" s="6">
        <f t="shared" ref="Q18" si="11">(100/14)*12</f>
        <v>85.714285714285722</v>
      </c>
      <c r="R18" s="6">
        <f t="shared" si="8"/>
        <v>8.571428571428573</v>
      </c>
      <c r="X18" s="20"/>
      <c r="Y18" s="20"/>
      <c r="AD18" s="21"/>
      <c r="AE18" s="22"/>
      <c r="AI18" s="24">
        <v>72</v>
      </c>
    </row>
    <row r="19" spans="1:35" s="19" customFormat="1" x14ac:dyDescent="0.25">
      <c r="A19" s="6">
        <v>17</v>
      </c>
      <c r="B19" t="s">
        <v>32</v>
      </c>
      <c r="C19" s="19">
        <v>4</v>
      </c>
      <c r="E19" s="19">
        <v>2</v>
      </c>
      <c r="G19" s="25">
        <v>4</v>
      </c>
      <c r="H19" s="25">
        <v>4</v>
      </c>
      <c r="I19" s="25">
        <v>4</v>
      </c>
      <c r="J19" s="19">
        <f t="shared" si="10"/>
        <v>18</v>
      </c>
      <c r="K19" s="19">
        <v>19</v>
      </c>
      <c r="L19" s="6">
        <f t="shared" si="4"/>
        <v>18.5</v>
      </c>
      <c r="M19" s="6">
        <f t="shared" si="5"/>
        <v>92.5</v>
      </c>
      <c r="N19" s="20">
        <v>40</v>
      </c>
      <c r="O19" s="20">
        <v>100</v>
      </c>
      <c r="P19" s="6">
        <f t="shared" si="6"/>
        <v>10.5</v>
      </c>
      <c r="Q19" s="19">
        <f>(100/14)*13</f>
        <v>92.857142857142861</v>
      </c>
      <c r="R19" s="6">
        <f t="shared" si="8"/>
        <v>9.2857142857142865</v>
      </c>
      <c r="X19" s="20"/>
      <c r="Y19" s="20"/>
      <c r="AD19" s="21"/>
      <c r="AE19" s="22"/>
      <c r="AI19" s="24">
        <v>76</v>
      </c>
    </row>
    <row r="20" spans="1:35" s="19" customFormat="1" x14ac:dyDescent="0.25">
      <c r="A20" s="6">
        <v>18</v>
      </c>
      <c r="B20" t="s">
        <v>33</v>
      </c>
      <c r="C20" s="19">
        <v>4</v>
      </c>
      <c r="E20" s="19">
        <v>2</v>
      </c>
      <c r="G20" s="25">
        <v>4</v>
      </c>
      <c r="H20" s="25">
        <v>4</v>
      </c>
      <c r="I20" s="25">
        <v>4</v>
      </c>
      <c r="J20" s="19">
        <f t="shared" si="10"/>
        <v>18</v>
      </c>
      <c r="K20" s="25">
        <v>19</v>
      </c>
      <c r="L20" s="6">
        <f t="shared" si="4"/>
        <v>18.5</v>
      </c>
      <c r="M20" s="6">
        <f t="shared" si="5"/>
        <v>92.5</v>
      </c>
      <c r="N20" s="20">
        <v>20</v>
      </c>
      <c r="O20" s="20">
        <v>80</v>
      </c>
      <c r="P20" s="6">
        <f t="shared" si="6"/>
        <v>7.5</v>
      </c>
      <c r="Q20" s="19">
        <v>80</v>
      </c>
      <c r="R20" s="6">
        <f t="shared" si="8"/>
        <v>8</v>
      </c>
      <c r="X20" s="20"/>
      <c r="Y20" s="20"/>
      <c r="AD20" s="21"/>
      <c r="AE20" s="22"/>
      <c r="AI20" s="24">
        <v>70</v>
      </c>
    </row>
    <row r="21" spans="1:35" s="19" customFormat="1" x14ac:dyDescent="0.25">
      <c r="A21" s="6">
        <v>19</v>
      </c>
      <c r="B21" t="s">
        <v>34</v>
      </c>
      <c r="C21" s="6">
        <v>4</v>
      </c>
      <c r="D21" s="6"/>
      <c r="E21" s="6">
        <v>2</v>
      </c>
      <c r="F21" s="6"/>
      <c r="G21" s="6">
        <v>4</v>
      </c>
      <c r="H21" s="6">
        <v>4</v>
      </c>
      <c r="I21" s="6">
        <v>3</v>
      </c>
      <c r="J21" s="6">
        <f t="shared" si="10"/>
        <v>17</v>
      </c>
      <c r="K21" s="23">
        <v>17</v>
      </c>
      <c r="L21" s="6">
        <f t="shared" si="4"/>
        <v>17</v>
      </c>
      <c r="M21" s="6">
        <f t="shared" si="5"/>
        <v>85</v>
      </c>
      <c r="N21" s="20">
        <v>90</v>
      </c>
      <c r="O21" s="20">
        <v>80</v>
      </c>
      <c r="P21" s="6">
        <f t="shared" si="6"/>
        <v>12.75</v>
      </c>
      <c r="Q21" s="19">
        <v>100</v>
      </c>
      <c r="R21" s="6">
        <f t="shared" si="8"/>
        <v>10</v>
      </c>
      <c r="X21" s="20"/>
      <c r="Y21" s="20"/>
      <c r="AD21" s="21"/>
      <c r="AE21" s="22"/>
      <c r="AI21" s="24">
        <v>80</v>
      </c>
    </row>
    <row r="22" spans="1:35" x14ac:dyDescent="0.25">
      <c r="A22" s="6">
        <v>20</v>
      </c>
      <c r="B22" t="s">
        <v>35</v>
      </c>
      <c r="C22" s="19">
        <v>4</v>
      </c>
      <c r="D22" s="19"/>
      <c r="E22" s="19">
        <v>3</v>
      </c>
      <c r="F22" s="19"/>
      <c r="G22" s="25">
        <v>4</v>
      </c>
      <c r="H22" s="25">
        <v>4</v>
      </c>
      <c r="I22" s="25">
        <v>4</v>
      </c>
      <c r="J22" s="19">
        <f t="shared" si="10"/>
        <v>19</v>
      </c>
      <c r="K22">
        <v>19</v>
      </c>
      <c r="L22" s="6">
        <f t="shared" si="4"/>
        <v>19</v>
      </c>
      <c r="M22" s="6">
        <f t="shared" si="5"/>
        <v>95</v>
      </c>
      <c r="N22">
        <v>90</v>
      </c>
      <c r="O22">
        <v>80</v>
      </c>
      <c r="P22" s="6">
        <f t="shared" si="6"/>
        <v>12.75</v>
      </c>
      <c r="Q22" s="19">
        <f>(100/14)*11</f>
        <v>78.571428571428569</v>
      </c>
      <c r="R22" s="6">
        <f t="shared" si="8"/>
        <v>7.8571428571428577</v>
      </c>
      <c r="AI22" s="24">
        <v>72</v>
      </c>
    </row>
    <row r="23" spans="1:35" x14ac:dyDescent="0.25">
      <c r="A23" s="6">
        <v>21</v>
      </c>
      <c r="B23" t="s">
        <v>36</v>
      </c>
      <c r="C23" s="6">
        <v>4</v>
      </c>
      <c r="D23" s="6"/>
      <c r="E23" s="6">
        <v>3</v>
      </c>
      <c r="F23" s="6"/>
      <c r="G23" s="6">
        <v>4</v>
      </c>
      <c r="H23" s="6">
        <v>4</v>
      </c>
      <c r="I23" s="6">
        <v>3</v>
      </c>
      <c r="J23" s="6">
        <f t="shared" si="10"/>
        <v>18</v>
      </c>
      <c r="K23">
        <v>18</v>
      </c>
      <c r="L23" s="6">
        <f t="shared" si="4"/>
        <v>18</v>
      </c>
      <c r="M23" s="6">
        <f t="shared" si="5"/>
        <v>90</v>
      </c>
      <c r="N23">
        <v>80</v>
      </c>
      <c r="O23" s="20">
        <v>60</v>
      </c>
      <c r="P23" s="6">
        <f t="shared" si="6"/>
        <v>10.5</v>
      </c>
      <c r="Q23">
        <v>94</v>
      </c>
      <c r="R23" s="6">
        <f t="shared" si="8"/>
        <v>9.4</v>
      </c>
      <c r="AI23" s="24">
        <v>36</v>
      </c>
    </row>
    <row r="27" spans="1:35" ht="60" x14ac:dyDescent="0.25">
      <c r="A27" s="1" t="s">
        <v>0</v>
      </c>
      <c r="B27" s="1" t="s">
        <v>1</v>
      </c>
      <c r="C27" s="28" t="s">
        <v>42</v>
      </c>
      <c r="D27" s="28" t="s">
        <v>47</v>
      </c>
      <c r="E27" s="28" t="s">
        <v>43</v>
      </c>
      <c r="F27" s="28" t="s">
        <v>53</v>
      </c>
      <c r="G27" s="28" t="s">
        <v>51</v>
      </c>
      <c r="H27" s="28" t="s">
        <v>48</v>
      </c>
      <c r="I27" s="28" t="s">
        <v>49</v>
      </c>
      <c r="J27" s="28" t="s">
        <v>46</v>
      </c>
      <c r="K27" s="28" t="s">
        <v>50</v>
      </c>
      <c r="L27" s="28" t="s">
        <v>52</v>
      </c>
      <c r="M27" s="28" t="s">
        <v>54</v>
      </c>
      <c r="N27" s="28" t="s">
        <v>55</v>
      </c>
    </row>
    <row r="28" spans="1:35" x14ac:dyDescent="0.25">
      <c r="A28" s="6">
        <v>1</v>
      </c>
      <c r="B28" s="6" t="s">
        <v>16</v>
      </c>
      <c r="C28" s="6">
        <v>12</v>
      </c>
      <c r="D28" s="9">
        <f>(100/10)*(C28/2)</f>
        <v>60</v>
      </c>
      <c r="E28" s="6">
        <f t="shared" ref="E28:E33" si="12">SUM(L3,P3,R3)</f>
        <v>19.857142857142858</v>
      </c>
      <c r="F28" s="26">
        <f>(100/20)*((E28/4.5)*2)</f>
        <v>44.126984126984127</v>
      </c>
      <c r="G28" s="6">
        <v>24</v>
      </c>
      <c r="H28" s="6">
        <f>G28*0.15</f>
        <v>3.5999999999999996</v>
      </c>
      <c r="I28" s="6">
        <f t="shared" ref="I28:I46" si="13">H28+(C28/2)</f>
        <v>9.6</v>
      </c>
      <c r="J28" s="26">
        <f t="shared" ref="J28:J46" si="14">(100/25)*I28</f>
        <v>38.4</v>
      </c>
      <c r="K28" s="6">
        <v>0</v>
      </c>
      <c r="L28" s="6">
        <f>K28*0.2</f>
        <v>0</v>
      </c>
      <c r="M28" s="6">
        <f t="shared" ref="M28:M46" si="15">L28+((E28/4.5)*2.5)</f>
        <v>11.031746031746032</v>
      </c>
      <c r="N28" s="26">
        <f>(100/45)*M28</f>
        <v>24.514991181657848</v>
      </c>
    </row>
    <row r="29" spans="1:35" x14ac:dyDescent="0.25">
      <c r="A29" s="6">
        <v>2</v>
      </c>
      <c r="B29" s="6" t="s">
        <v>17</v>
      </c>
      <c r="C29" s="6">
        <v>19</v>
      </c>
      <c r="D29" s="9">
        <f t="shared" ref="D29:D46" si="16">(100/10)*(C29/2)</f>
        <v>95</v>
      </c>
      <c r="E29" s="6">
        <f t="shared" si="12"/>
        <v>37.696428571428569</v>
      </c>
      <c r="F29" s="26">
        <f t="shared" ref="F29:F46" si="17">(100/20)*((E29/4.5)*2)</f>
        <v>83.769841269841265</v>
      </c>
      <c r="G29" s="6">
        <v>70</v>
      </c>
      <c r="H29" s="6">
        <f t="shared" ref="H29:H46" si="18">G29*0.15</f>
        <v>10.5</v>
      </c>
      <c r="I29" s="6">
        <f t="shared" si="13"/>
        <v>20</v>
      </c>
      <c r="J29" s="26">
        <f t="shared" si="14"/>
        <v>80</v>
      </c>
      <c r="K29" s="6">
        <v>70</v>
      </c>
      <c r="L29" s="6">
        <f>K29*0.2</f>
        <v>14</v>
      </c>
      <c r="M29" s="6">
        <f t="shared" si="15"/>
        <v>34.942460317460316</v>
      </c>
      <c r="N29" s="26">
        <f t="shared" ref="N29:N46" si="19">(100/45)*M29</f>
        <v>77.649911816578481</v>
      </c>
    </row>
    <row r="30" spans="1:35" x14ac:dyDescent="0.25">
      <c r="A30" s="6">
        <v>3</v>
      </c>
      <c r="B30" s="6" t="s">
        <v>18</v>
      </c>
      <c r="C30" s="6">
        <v>12</v>
      </c>
      <c r="D30" s="9">
        <f t="shared" si="16"/>
        <v>60</v>
      </c>
      <c r="E30" s="6">
        <f t="shared" si="12"/>
        <v>28.071428571428573</v>
      </c>
      <c r="F30" s="26">
        <f t="shared" si="17"/>
        <v>62.38095238095238</v>
      </c>
      <c r="G30" s="6">
        <v>70</v>
      </c>
      <c r="H30" s="6">
        <f t="shared" si="18"/>
        <v>10.5</v>
      </c>
      <c r="I30" s="6">
        <f t="shared" si="13"/>
        <v>16.5</v>
      </c>
      <c r="J30" s="26">
        <f t="shared" si="14"/>
        <v>66</v>
      </c>
      <c r="K30" s="6">
        <v>70</v>
      </c>
      <c r="L30" s="6">
        <f t="shared" ref="L30:L46" si="20">K30*0.2</f>
        <v>14</v>
      </c>
      <c r="M30" s="6">
        <f t="shared" si="15"/>
        <v>29.595238095238095</v>
      </c>
      <c r="N30" s="26">
        <f t="shared" si="19"/>
        <v>65.767195767195773</v>
      </c>
    </row>
    <row r="31" spans="1:35" x14ac:dyDescent="0.25">
      <c r="A31" s="6">
        <v>4</v>
      </c>
      <c r="B31" s="6" t="s">
        <v>19</v>
      </c>
      <c r="C31" s="6">
        <v>13</v>
      </c>
      <c r="D31" s="9">
        <f t="shared" si="16"/>
        <v>65</v>
      </c>
      <c r="E31" s="6">
        <f t="shared" si="12"/>
        <v>29.821428571428573</v>
      </c>
      <c r="F31" s="26">
        <f t="shared" si="17"/>
        <v>66.26984126984128</v>
      </c>
      <c r="G31" s="6">
        <v>70</v>
      </c>
      <c r="H31" s="6">
        <f t="shared" si="18"/>
        <v>10.5</v>
      </c>
      <c r="I31" s="6">
        <f t="shared" si="13"/>
        <v>17</v>
      </c>
      <c r="J31" s="26">
        <f t="shared" si="14"/>
        <v>68</v>
      </c>
      <c r="K31" s="6">
        <v>62</v>
      </c>
      <c r="L31" s="6">
        <f t="shared" si="20"/>
        <v>12.4</v>
      </c>
      <c r="M31" s="6">
        <f t="shared" si="15"/>
        <v>28.967460317460322</v>
      </c>
      <c r="N31" s="26">
        <f t="shared" si="19"/>
        <v>64.372134038800723</v>
      </c>
    </row>
    <row r="32" spans="1:35" x14ac:dyDescent="0.25">
      <c r="A32" s="6">
        <v>5</v>
      </c>
      <c r="B32" s="6" t="s">
        <v>20</v>
      </c>
      <c r="C32" s="6">
        <v>17.5</v>
      </c>
      <c r="D32" s="9">
        <f t="shared" si="16"/>
        <v>87.5</v>
      </c>
      <c r="E32" s="6">
        <f t="shared" si="12"/>
        <v>35.107142857142861</v>
      </c>
      <c r="F32" s="26">
        <f t="shared" si="17"/>
        <v>78.015873015873026</v>
      </c>
      <c r="G32" s="6">
        <v>70</v>
      </c>
      <c r="H32" s="6">
        <f t="shared" si="18"/>
        <v>10.5</v>
      </c>
      <c r="I32" s="6">
        <f t="shared" si="13"/>
        <v>19.25</v>
      </c>
      <c r="J32" s="26">
        <f t="shared" si="14"/>
        <v>77</v>
      </c>
      <c r="K32" s="6">
        <v>70</v>
      </c>
      <c r="L32" s="6">
        <f t="shared" si="20"/>
        <v>14</v>
      </c>
      <c r="M32" s="6">
        <f t="shared" si="15"/>
        <v>33.503968253968253</v>
      </c>
      <c r="N32" s="26">
        <f t="shared" si="19"/>
        <v>74.453262786596127</v>
      </c>
    </row>
    <row r="33" spans="1:14" x14ac:dyDescent="0.25">
      <c r="A33" s="6">
        <v>6</v>
      </c>
      <c r="B33" s="6" t="s">
        <v>21</v>
      </c>
      <c r="C33" s="6">
        <v>18.5</v>
      </c>
      <c r="D33" s="9">
        <f t="shared" si="16"/>
        <v>92.5</v>
      </c>
      <c r="E33" s="6">
        <f t="shared" si="12"/>
        <v>39.446428571428569</v>
      </c>
      <c r="F33" s="26">
        <f t="shared" si="17"/>
        <v>87.658730158730151</v>
      </c>
      <c r="G33" s="6">
        <v>70</v>
      </c>
      <c r="H33" s="6">
        <f t="shared" si="18"/>
        <v>10.5</v>
      </c>
      <c r="I33" s="6">
        <f t="shared" si="13"/>
        <v>19.75</v>
      </c>
      <c r="J33" s="26">
        <f t="shared" si="14"/>
        <v>79</v>
      </c>
      <c r="K33" s="6">
        <v>70</v>
      </c>
      <c r="L33" s="6">
        <f t="shared" si="20"/>
        <v>14</v>
      </c>
      <c r="M33" s="6">
        <f t="shared" si="15"/>
        <v>35.914682539682538</v>
      </c>
      <c r="N33" s="26">
        <f t="shared" si="19"/>
        <v>79.810405643738974</v>
      </c>
    </row>
    <row r="34" spans="1:14" x14ac:dyDescent="0.25">
      <c r="A34" s="6">
        <v>7</v>
      </c>
      <c r="B34" s="6" t="s">
        <v>23</v>
      </c>
      <c r="C34" s="6">
        <v>18.5</v>
      </c>
      <c r="D34" s="9">
        <f t="shared" si="16"/>
        <v>92.5</v>
      </c>
      <c r="E34" s="6">
        <f>SUM(L10,P10,R10)</f>
        <v>36.071428571428569</v>
      </c>
      <c r="F34" s="26">
        <f t="shared" si="17"/>
        <v>80.158730158730151</v>
      </c>
      <c r="G34" s="6">
        <v>50</v>
      </c>
      <c r="H34" s="6">
        <f t="shared" si="18"/>
        <v>7.5</v>
      </c>
      <c r="I34" s="6">
        <f t="shared" si="13"/>
        <v>16.75</v>
      </c>
      <c r="J34" s="26">
        <f t="shared" si="14"/>
        <v>67</v>
      </c>
      <c r="K34" s="6">
        <v>70</v>
      </c>
      <c r="L34" s="6">
        <f t="shared" si="20"/>
        <v>14</v>
      </c>
      <c r="M34" s="6">
        <f t="shared" si="15"/>
        <v>34.039682539682538</v>
      </c>
      <c r="N34" s="26">
        <f t="shared" si="19"/>
        <v>75.643738977072303</v>
      </c>
    </row>
    <row r="35" spans="1:14" x14ac:dyDescent="0.25">
      <c r="A35" s="6">
        <v>8</v>
      </c>
      <c r="B35" s="6" t="s">
        <v>24</v>
      </c>
      <c r="C35" s="6">
        <v>18.5</v>
      </c>
      <c r="D35" s="9">
        <f t="shared" si="16"/>
        <v>92.5</v>
      </c>
      <c r="E35" s="6">
        <f>SUM(L11,P11,R11)</f>
        <v>41.285714285714285</v>
      </c>
      <c r="F35" s="26">
        <f t="shared" si="17"/>
        <v>91.746031746031747</v>
      </c>
      <c r="G35" s="6">
        <v>70</v>
      </c>
      <c r="H35" s="6">
        <f t="shared" si="18"/>
        <v>10.5</v>
      </c>
      <c r="I35" s="6">
        <f t="shared" si="13"/>
        <v>19.75</v>
      </c>
      <c r="J35" s="26">
        <f t="shared" si="14"/>
        <v>79</v>
      </c>
      <c r="K35" s="6">
        <v>70</v>
      </c>
      <c r="L35" s="6">
        <f t="shared" si="20"/>
        <v>14</v>
      </c>
      <c r="M35" s="6">
        <f t="shared" si="15"/>
        <v>36.936507936507937</v>
      </c>
      <c r="N35" s="26">
        <f t="shared" si="19"/>
        <v>82.081128747795418</v>
      </c>
    </row>
    <row r="36" spans="1:14" x14ac:dyDescent="0.25">
      <c r="A36" s="6">
        <v>9</v>
      </c>
      <c r="B36" s="6" t="s">
        <v>25</v>
      </c>
      <c r="C36" s="6">
        <v>19.5</v>
      </c>
      <c r="D36" s="9">
        <f t="shared" si="16"/>
        <v>97.5</v>
      </c>
      <c r="E36" s="6">
        <f>SUM(L12,P12,R12)</f>
        <v>36.392857142857146</v>
      </c>
      <c r="F36" s="26">
        <f t="shared" si="17"/>
        <v>80.873015873015888</v>
      </c>
      <c r="G36" s="6">
        <v>70</v>
      </c>
      <c r="H36" s="6">
        <f t="shared" si="18"/>
        <v>10.5</v>
      </c>
      <c r="I36" s="6">
        <f t="shared" si="13"/>
        <v>20.25</v>
      </c>
      <c r="J36" s="26">
        <f t="shared" si="14"/>
        <v>81</v>
      </c>
      <c r="K36" s="6">
        <v>70</v>
      </c>
      <c r="L36" s="6">
        <f t="shared" si="20"/>
        <v>14</v>
      </c>
      <c r="M36" s="6">
        <f t="shared" si="15"/>
        <v>34.218253968253975</v>
      </c>
      <c r="N36" s="26">
        <f t="shared" si="19"/>
        <v>76.040564373897723</v>
      </c>
    </row>
    <row r="37" spans="1:14" x14ac:dyDescent="0.25">
      <c r="A37" s="6">
        <v>10</v>
      </c>
      <c r="B37" s="6" t="s">
        <v>26</v>
      </c>
      <c r="C37" s="6">
        <v>13</v>
      </c>
      <c r="D37" s="9">
        <f t="shared" si="16"/>
        <v>65</v>
      </c>
      <c r="E37" s="6">
        <f>SUM(L13,P13,R13)</f>
        <v>27.6</v>
      </c>
      <c r="F37" s="26">
        <f t="shared" si="17"/>
        <v>61.333333333333336</v>
      </c>
      <c r="G37" s="6">
        <v>60</v>
      </c>
      <c r="H37" s="6">
        <f t="shared" si="18"/>
        <v>9</v>
      </c>
      <c r="I37" s="6">
        <f t="shared" si="13"/>
        <v>15.5</v>
      </c>
      <c r="J37" s="26">
        <f t="shared" si="14"/>
        <v>62</v>
      </c>
      <c r="K37" s="6">
        <v>32</v>
      </c>
      <c r="L37" s="6">
        <f t="shared" si="20"/>
        <v>6.4</v>
      </c>
      <c r="M37" s="6">
        <f t="shared" si="15"/>
        <v>21.733333333333334</v>
      </c>
      <c r="N37" s="26">
        <f t="shared" si="19"/>
        <v>48.296296296296298</v>
      </c>
    </row>
    <row r="38" spans="1:14" x14ac:dyDescent="0.25">
      <c r="A38" s="6">
        <v>11</v>
      </c>
      <c r="B38" s="6" t="s">
        <v>28</v>
      </c>
      <c r="C38" s="6">
        <v>19</v>
      </c>
      <c r="D38" s="9">
        <f t="shared" si="16"/>
        <v>95</v>
      </c>
      <c r="E38" s="6">
        <f t="shared" ref="E38:E46" si="21">SUM(L15,P15,R15)</f>
        <v>38.035714285714285</v>
      </c>
      <c r="F38" s="26">
        <f t="shared" si="17"/>
        <v>84.523809523809518</v>
      </c>
      <c r="G38" s="6">
        <v>70</v>
      </c>
      <c r="H38" s="6">
        <f t="shared" si="18"/>
        <v>10.5</v>
      </c>
      <c r="I38" s="6">
        <f t="shared" si="13"/>
        <v>20</v>
      </c>
      <c r="J38" s="26">
        <f t="shared" si="14"/>
        <v>80</v>
      </c>
      <c r="K38" s="6">
        <v>72</v>
      </c>
      <c r="L38" s="6">
        <f t="shared" si="20"/>
        <v>14.4</v>
      </c>
      <c r="M38" s="6">
        <f t="shared" si="15"/>
        <v>35.530952380952378</v>
      </c>
      <c r="N38" s="26">
        <f t="shared" si="19"/>
        <v>78.957671957671948</v>
      </c>
    </row>
    <row r="39" spans="1:14" x14ac:dyDescent="0.25">
      <c r="A39" s="6">
        <v>12</v>
      </c>
      <c r="B39" s="6" t="s">
        <v>29</v>
      </c>
      <c r="C39" s="6">
        <v>19</v>
      </c>
      <c r="D39" s="9">
        <f t="shared" si="16"/>
        <v>95</v>
      </c>
      <c r="E39" s="6">
        <f t="shared" si="21"/>
        <v>38.035714285714285</v>
      </c>
      <c r="F39" s="26">
        <f t="shared" si="17"/>
        <v>84.523809523809518</v>
      </c>
      <c r="G39" s="6">
        <v>70</v>
      </c>
      <c r="H39" s="6">
        <f t="shared" si="18"/>
        <v>10.5</v>
      </c>
      <c r="I39" s="6">
        <f t="shared" si="13"/>
        <v>20</v>
      </c>
      <c r="J39" s="26">
        <f t="shared" si="14"/>
        <v>80</v>
      </c>
      <c r="K39" s="6">
        <v>74</v>
      </c>
      <c r="L39" s="6">
        <f t="shared" si="20"/>
        <v>14.8</v>
      </c>
      <c r="M39" s="6">
        <f t="shared" si="15"/>
        <v>35.930952380952377</v>
      </c>
      <c r="N39" s="26">
        <f t="shared" si="19"/>
        <v>79.846560846560834</v>
      </c>
    </row>
    <row r="40" spans="1:14" x14ac:dyDescent="0.25">
      <c r="A40" s="6">
        <v>13</v>
      </c>
      <c r="B40" s="6" t="s">
        <v>30</v>
      </c>
      <c r="C40" s="6">
        <v>18</v>
      </c>
      <c r="D40" s="9">
        <f t="shared" si="16"/>
        <v>90</v>
      </c>
      <c r="E40" s="6">
        <f t="shared" si="21"/>
        <v>37.857142857142861</v>
      </c>
      <c r="F40" s="26">
        <f t="shared" si="17"/>
        <v>84.126984126984127</v>
      </c>
      <c r="G40" s="6">
        <v>70</v>
      </c>
      <c r="H40" s="6">
        <f t="shared" si="18"/>
        <v>10.5</v>
      </c>
      <c r="I40" s="6">
        <f t="shared" si="13"/>
        <v>19.5</v>
      </c>
      <c r="J40" s="26">
        <f t="shared" si="14"/>
        <v>78</v>
      </c>
      <c r="K40" s="6">
        <v>70</v>
      </c>
      <c r="L40" s="6">
        <f t="shared" si="20"/>
        <v>14</v>
      </c>
      <c r="M40" s="6">
        <f t="shared" si="15"/>
        <v>35.031746031746032</v>
      </c>
      <c r="N40" s="26">
        <f t="shared" si="19"/>
        <v>77.848324514991191</v>
      </c>
    </row>
    <row r="41" spans="1:14" x14ac:dyDescent="0.25">
      <c r="A41" s="6">
        <v>14</v>
      </c>
      <c r="B41" s="6" t="s">
        <v>31</v>
      </c>
      <c r="C41" s="6">
        <v>19</v>
      </c>
      <c r="D41" s="9">
        <f t="shared" si="16"/>
        <v>95</v>
      </c>
      <c r="E41" s="6">
        <f t="shared" si="21"/>
        <v>38.071428571428569</v>
      </c>
      <c r="F41" s="26">
        <f t="shared" si="17"/>
        <v>84.603174603174608</v>
      </c>
      <c r="G41" s="6">
        <v>72</v>
      </c>
      <c r="H41" s="6">
        <f t="shared" si="18"/>
        <v>10.799999999999999</v>
      </c>
      <c r="I41" s="6">
        <f t="shared" si="13"/>
        <v>20.299999999999997</v>
      </c>
      <c r="J41" s="26">
        <f t="shared" si="14"/>
        <v>81.199999999999989</v>
      </c>
      <c r="K41" s="6">
        <v>72</v>
      </c>
      <c r="L41" s="6">
        <f t="shared" si="20"/>
        <v>14.4</v>
      </c>
      <c r="M41" s="6">
        <f t="shared" si="15"/>
        <v>35.550793650793651</v>
      </c>
      <c r="N41" s="26">
        <f t="shared" si="19"/>
        <v>79.001763668430343</v>
      </c>
    </row>
    <row r="42" spans="1:14" x14ac:dyDescent="0.25">
      <c r="A42" s="6">
        <v>15</v>
      </c>
      <c r="B42" s="6" t="s">
        <v>32</v>
      </c>
      <c r="C42" s="6">
        <v>18.5</v>
      </c>
      <c r="D42" s="9">
        <f t="shared" si="16"/>
        <v>92.5</v>
      </c>
      <c r="E42" s="6">
        <f t="shared" si="21"/>
        <v>38.285714285714285</v>
      </c>
      <c r="F42" s="26">
        <f t="shared" si="17"/>
        <v>85.079365079365076</v>
      </c>
      <c r="G42" s="6">
        <v>70</v>
      </c>
      <c r="H42" s="6">
        <f t="shared" si="18"/>
        <v>10.5</v>
      </c>
      <c r="I42" s="6">
        <f t="shared" si="13"/>
        <v>19.75</v>
      </c>
      <c r="J42" s="26">
        <f t="shared" si="14"/>
        <v>79</v>
      </c>
      <c r="K42" s="6">
        <v>74</v>
      </c>
      <c r="L42" s="6">
        <f t="shared" si="20"/>
        <v>14.8</v>
      </c>
      <c r="M42" s="6">
        <f t="shared" si="15"/>
        <v>36.06984126984127</v>
      </c>
      <c r="N42" s="26">
        <f t="shared" si="19"/>
        <v>80.155202821869494</v>
      </c>
    </row>
    <row r="43" spans="1:14" x14ac:dyDescent="0.25">
      <c r="A43" s="6">
        <v>16</v>
      </c>
      <c r="B43" s="6" t="s">
        <v>33</v>
      </c>
      <c r="C43" s="6">
        <v>18.5</v>
      </c>
      <c r="D43" s="9">
        <f t="shared" si="16"/>
        <v>92.5</v>
      </c>
      <c r="E43" s="6">
        <f t="shared" si="21"/>
        <v>34</v>
      </c>
      <c r="F43" s="26">
        <f t="shared" si="17"/>
        <v>75.555555555555557</v>
      </c>
      <c r="G43" s="6">
        <v>70</v>
      </c>
      <c r="H43" s="6">
        <f t="shared" si="18"/>
        <v>10.5</v>
      </c>
      <c r="I43" s="6">
        <f t="shared" si="13"/>
        <v>19.75</v>
      </c>
      <c r="J43" s="26">
        <f t="shared" si="14"/>
        <v>79</v>
      </c>
      <c r="K43" s="6">
        <v>70</v>
      </c>
      <c r="L43" s="6">
        <f t="shared" si="20"/>
        <v>14</v>
      </c>
      <c r="M43" s="6">
        <f t="shared" si="15"/>
        <v>32.888888888888886</v>
      </c>
      <c r="N43" s="26">
        <f t="shared" si="19"/>
        <v>73.086419753086417</v>
      </c>
    </row>
    <row r="44" spans="1:14" x14ac:dyDescent="0.25">
      <c r="A44" s="6">
        <v>17</v>
      </c>
      <c r="B44" s="6" t="s">
        <v>34</v>
      </c>
      <c r="C44" s="6">
        <v>17</v>
      </c>
      <c r="D44" s="9">
        <f t="shared" si="16"/>
        <v>85</v>
      </c>
      <c r="E44" s="6">
        <f t="shared" si="21"/>
        <v>39.75</v>
      </c>
      <c r="F44" s="26">
        <f t="shared" si="17"/>
        <v>88.333333333333343</v>
      </c>
      <c r="G44" s="6">
        <v>70</v>
      </c>
      <c r="H44" s="6">
        <f t="shared" si="18"/>
        <v>10.5</v>
      </c>
      <c r="I44" s="6">
        <f t="shared" si="13"/>
        <v>19</v>
      </c>
      <c r="J44" s="26">
        <f t="shared" si="14"/>
        <v>76</v>
      </c>
      <c r="K44" s="6">
        <v>70</v>
      </c>
      <c r="L44" s="6">
        <f t="shared" si="20"/>
        <v>14</v>
      </c>
      <c r="M44" s="6">
        <f t="shared" si="15"/>
        <v>36.083333333333336</v>
      </c>
      <c r="N44" s="26">
        <f t="shared" si="19"/>
        <v>80.18518518518519</v>
      </c>
    </row>
    <row r="45" spans="1:14" x14ac:dyDescent="0.25">
      <c r="A45" s="6">
        <v>18</v>
      </c>
      <c r="B45" s="6" t="s">
        <v>35</v>
      </c>
      <c r="C45" s="6">
        <v>19</v>
      </c>
      <c r="D45" s="9">
        <f t="shared" si="16"/>
        <v>95</v>
      </c>
      <c r="E45" s="6">
        <f t="shared" si="21"/>
        <v>39.607142857142861</v>
      </c>
      <c r="F45" s="26">
        <f t="shared" si="17"/>
        <v>88.015873015873026</v>
      </c>
      <c r="G45" s="6">
        <v>70</v>
      </c>
      <c r="H45" s="6">
        <f t="shared" si="18"/>
        <v>10.5</v>
      </c>
      <c r="I45" s="6">
        <f t="shared" si="13"/>
        <v>20</v>
      </c>
      <c r="J45" s="26">
        <f t="shared" si="14"/>
        <v>80</v>
      </c>
      <c r="K45" s="6">
        <v>72</v>
      </c>
      <c r="L45" s="6">
        <f t="shared" si="20"/>
        <v>14.4</v>
      </c>
      <c r="M45" s="6">
        <f t="shared" si="15"/>
        <v>36.403968253968259</v>
      </c>
      <c r="N45" s="26">
        <f t="shared" si="19"/>
        <v>80.897707231040584</v>
      </c>
    </row>
    <row r="46" spans="1:14" x14ac:dyDescent="0.25">
      <c r="A46" s="6">
        <v>19</v>
      </c>
      <c r="B46" s="6" t="s">
        <v>36</v>
      </c>
      <c r="C46" s="6">
        <v>18</v>
      </c>
      <c r="D46" s="9">
        <f t="shared" si="16"/>
        <v>90</v>
      </c>
      <c r="E46" s="6">
        <f t="shared" si="21"/>
        <v>37.9</v>
      </c>
      <c r="F46" s="26">
        <f t="shared" si="17"/>
        <v>84.222222222222229</v>
      </c>
      <c r="G46" s="6">
        <v>70</v>
      </c>
      <c r="H46" s="6">
        <f t="shared" si="18"/>
        <v>10.5</v>
      </c>
      <c r="I46" s="6">
        <f t="shared" si="13"/>
        <v>19.5</v>
      </c>
      <c r="J46" s="9">
        <f t="shared" si="14"/>
        <v>78</v>
      </c>
      <c r="K46" s="6">
        <v>36</v>
      </c>
      <c r="L46" s="6">
        <f t="shared" si="20"/>
        <v>7.2</v>
      </c>
      <c r="M46" s="6">
        <f t="shared" si="15"/>
        <v>28.255555555555556</v>
      </c>
      <c r="N46" s="26">
        <f t="shared" si="19"/>
        <v>62.790123456790127</v>
      </c>
    </row>
    <row r="47" spans="1:14" x14ac:dyDescent="0.25">
      <c r="A47" s="27"/>
    </row>
    <row r="48" spans="1:14" x14ac:dyDescent="0.25">
      <c r="A48" s="6"/>
    </row>
  </sheetData>
  <pageMargins left="0.75" right="0.75" top="1" bottom="1" header="0.5" footer="0.5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KIMAN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39054</cp:lastModifiedBy>
  <dcterms:created xsi:type="dcterms:W3CDTF">2025-07-28T06:59:21Z</dcterms:created>
  <dcterms:modified xsi:type="dcterms:W3CDTF">2026-08-04T04:30:00Z</dcterms:modified>
</cp:coreProperties>
</file>